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rketb-my.sharepoint.com/personal/raymund_oconnor_csn_ie/Documents/0 CSN/2021-2022/10 Spreadsheet Methods/0 Rays Practice - Work Exercises/Exercises Ray designed/"/>
    </mc:Choice>
  </mc:AlternateContent>
  <bookViews>
    <workbookView xWindow="0" yWindow="0" windowWidth="20400" windowHeight="7620"/>
  </bookViews>
  <sheets>
    <sheet name="Formula" sheetId="1" r:id="rId1"/>
    <sheet name="Sort and Filter" sheetId="2" r:id="rId2"/>
    <sheet name="Pie CHar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I10" i="2" s="1"/>
  <c r="F10" i="2"/>
  <c r="G10" i="2" s="1"/>
  <c r="H12" i="2"/>
  <c r="I12" i="2" s="1"/>
  <c r="F12" i="2"/>
  <c r="G12" i="2" s="1"/>
  <c r="H8" i="2"/>
  <c r="I8" i="2" s="1"/>
  <c r="F8" i="2"/>
  <c r="G8" i="2" s="1"/>
  <c r="H11" i="2"/>
  <c r="I11" i="2" s="1"/>
  <c r="F11" i="2"/>
  <c r="G11" i="2" s="1"/>
  <c r="H13" i="2"/>
  <c r="I13" i="2" s="1"/>
  <c r="F13" i="2"/>
  <c r="G13" i="2" s="1"/>
  <c r="H9" i="2"/>
  <c r="I9" i="2" s="1"/>
  <c r="F9" i="2"/>
  <c r="G9" i="2" s="1"/>
  <c r="H7" i="2"/>
  <c r="I7" i="2" s="1"/>
  <c r="F7" i="2"/>
  <c r="G7" i="2" s="1"/>
  <c r="B3" i="2"/>
  <c r="K8" i="1"/>
  <c r="K9" i="1"/>
  <c r="K10" i="1"/>
  <c r="K11" i="1"/>
  <c r="K12" i="1"/>
  <c r="K13" i="1"/>
  <c r="K7" i="1"/>
  <c r="I8" i="1"/>
  <c r="I9" i="1"/>
  <c r="I10" i="1"/>
  <c r="I11" i="1"/>
  <c r="I12" i="1"/>
  <c r="I13" i="1"/>
  <c r="I7" i="1"/>
  <c r="J7" i="1"/>
  <c r="B3" i="1"/>
  <c r="H8" i="1"/>
  <c r="H9" i="1"/>
  <c r="H10" i="1"/>
  <c r="H11" i="1"/>
  <c r="H12" i="1"/>
  <c r="H13" i="1"/>
  <c r="H7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J13" i="2" l="1"/>
  <c r="K13" i="2" s="1"/>
  <c r="J9" i="2"/>
  <c r="K9" i="2" s="1"/>
  <c r="J8" i="2"/>
  <c r="K8" i="2" s="1"/>
  <c r="J10" i="2"/>
  <c r="K10" i="2" s="1"/>
  <c r="J11" i="2"/>
  <c r="K11" i="2" s="1"/>
  <c r="J12" i="2"/>
  <c r="K12" i="2" s="1"/>
  <c r="J7" i="2"/>
  <c r="K7" i="2" s="1"/>
  <c r="J10" i="1"/>
  <c r="J11" i="1"/>
  <c r="J13" i="1"/>
  <c r="J12" i="1"/>
  <c r="J8" i="1"/>
  <c r="J9" i="1"/>
</calcChain>
</file>

<file path=xl/sharedStrings.xml><?xml version="1.0" encoding="utf-8"?>
<sst xmlns="http://schemas.openxmlformats.org/spreadsheetml/2006/main" count="98" uniqueCount="38">
  <si>
    <t>Date:</t>
  </si>
  <si>
    <t>Depart</t>
  </si>
  <si>
    <t>Return</t>
  </si>
  <si>
    <t>Rate per</t>
  </si>
  <si>
    <t>Travel</t>
  </si>
  <si>
    <t>No of Days</t>
  </si>
  <si>
    <t>Overnight</t>
  </si>
  <si>
    <t xml:space="preserve">Special </t>
  </si>
  <si>
    <t>Total</t>
  </si>
  <si>
    <t>Date</t>
  </si>
  <si>
    <t>Name</t>
  </si>
  <si>
    <t>Miles</t>
  </si>
  <si>
    <t>CODE</t>
  </si>
  <si>
    <t>Mile</t>
  </si>
  <si>
    <t>Expenses</t>
  </si>
  <si>
    <t>Away</t>
  </si>
  <si>
    <t>Payments</t>
  </si>
  <si>
    <t>C</t>
  </si>
  <si>
    <t>A</t>
  </si>
  <si>
    <t>B</t>
  </si>
  <si>
    <t>Average</t>
  </si>
  <si>
    <t>Code</t>
  </si>
  <si>
    <t>Rate</t>
  </si>
  <si>
    <t>Sean Noonan</t>
  </si>
  <si>
    <t>Joan Coughlan</t>
  </si>
  <si>
    <t>Tim Sheehan</t>
  </si>
  <si>
    <t>Tracy Dwyer</t>
  </si>
  <si>
    <t>Alan Fennelly</t>
  </si>
  <si>
    <t>Mark O'Connor</t>
  </si>
  <si>
    <t>Bill Adams</t>
  </si>
  <si>
    <t>IT Services</t>
  </si>
  <si>
    <t>Travel and Overnight Expenses - €50 per night for Overnight Expenses</t>
  </si>
  <si>
    <t>=HLOOKUP(E7,$B$18:$E$19,2,FALSE)</t>
  </si>
  <si>
    <t>=(D7*F7)</t>
  </si>
  <si>
    <t>=(B7-A7)</t>
  </si>
  <si>
    <t>=IF(H7&lt;1,0,50*H7))</t>
  </si>
  <si>
    <t>=IF(AND(G7&gt;200,I7&gt;=250),55,0)</t>
  </si>
  <si>
    <t>=(G7+I7+J7)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</si>
</sst>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left"/>
    </xf>
    <xf numFmtId="164" fontId="2" fillId="0" borderId="0" xfId="0" quotePrefix="1" applyNumberFormat="1" applyFont="1"/>
    <xf numFmtId="0" fontId="0" fillId="0" borderId="0" xfId="0" applyFont="1" applyAlignment="1">
      <alignment horizontal="center"/>
    </xf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Expenses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D24-46A1-9AC6-037D5524B2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D24-46A1-9AC6-037D5524B2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D24-46A1-9AC6-037D5524B2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D24-46A1-9AC6-037D5524B2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D24-46A1-9AC6-037D5524B2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D24-46A1-9AC6-037D5524B2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D24-46A1-9AC6-037D5524B285}"/>
              </c:ext>
            </c:extLst>
          </c:dPt>
          <c:cat>
            <c:strRef>
              <c:f>'Sort and Filter'!$C$7:$C$13</c:f>
              <c:strCache>
                <c:ptCount val="7"/>
                <c:pt idx="0">
                  <c:v>Sean Noonan</c:v>
                </c:pt>
                <c:pt idx="1">
                  <c:v>Alan Fennelly</c:v>
                </c:pt>
                <c:pt idx="2">
                  <c:v>Joan Coughlan</c:v>
                </c:pt>
                <c:pt idx="3">
                  <c:v>Bill Adams</c:v>
                </c:pt>
                <c:pt idx="4">
                  <c:v>Tracy Dwyer</c:v>
                </c:pt>
                <c:pt idx="5">
                  <c:v>Mark O'Connor</c:v>
                </c:pt>
                <c:pt idx="6">
                  <c:v>Tim Sheehan</c:v>
                </c:pt>
              </c:strCache>
            </c:strRef>
          </c:cat>
          <c:val>
            <c:numRef>
              <c:f>'Sort and Filter'!$K$7:$K$13</c:f>
              <c:numCache>
                <c:formatCode>"€"#,##0.00</c:formatCode>
                <c:ptCount val="7"/>
                <c:pt idx="0">
                  <c:v>799.95</c:v>
                </c:pt>
                <c:pt idx="1">
                  <c:v>422.8</c:v>
                </c:pt>
                <c:pt idx="2">
                  <c:v>421.6</c:v>
                </c:pt>
                <c:pt idx="3">
                  <c:v>333.3</c:v>
                </c:pt>
                <c:pt idx="4">
                  <c:v>279.75</c:v>
                </c:pt>
                <c:pt idx="5">
                  <c:v>236.7</c:v>
                </c:pt>
                <c:pt idx="6">
                  <c:v>114.4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D24-46A1-9AC6-037D5524B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133350</xdr:rowOff>
    </xdr:from>
    <xdr:to>
      <xdr:col>7</xdr:col>
      <xdr:colOff>428625</xdr:colOff>
      <xdr:row>16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="140" zoomScaleNormal="140" workbookViewId="0">
      <selection activeCell="B14" sqref="B14"/>
    </sheetView>
  </sheetViews>
  <sheetFormatPr defaultRowHeight="15" x14ac:dyDescent="0.25"/>
  <cols>
    <col min="1" max="2" width="11.28515625" bestFit="1" customWidth="1"/>
    <col min="3" max="3" width="16.42578125" customWidth="1"/>
    <col min="5" max="5" width="11.28515625" bestFit="1" customWidth="1"/>
    <col min="8" max="8" width="10.5703125" bestFit="1" customWidth="1"/>
    <col min="9" max="9" width="9.85546875" bestFit="1" customWidth="1"/>
    <col min="10" max="10" width="9.28515625" bestFit="1" customWidth="1"/>
    <col min="11" max="11" width="9.7109375" bestFit="1" customWidth="1"/>
  </cols>
  <sheetData>
    <row r="1" spans="1:11" x14ac:dyDescent="0.25">
      <c r="A1" s="1" t="s">
        <v>30</v>
      </c>
      <c r="B1" s="1"/>
      <c r="C1" s="1"/>
      <c r="D1" s="1"/>
      <c r="E1" s="1"/>
      <c r="F1" s="1"/>
      <c r="G1" s="1"/>
      <c r="H1" s="1"/>
    </row>
    <row r="2" spans="1:11" x14ac:dyDescent="0.25">
      <c r="A2" s="2" t="s">
        <v>31</v>
      </c>
      <c r="B2" s="2"/>
      <c r="C2" s="2"/>
      <c r="D2" s="2"/>
      <c r="E2" s="2"/>
      <c r="F2" s="2"/>
      <c r="G2" s="2"/>
      <c r="H2" s="2"/>
    </row>
    <row r="3" spans="1:11" x14ac:dyDescent="0.25">
      <c r="A3" t="s">
        <v>0</v>
      </c>
      <c r="B3" s="3">
        <f>DATE(2019,2,5)</f>
        <v>43501</v>
      </c>
      <c r="F3" s="3"/>
    </row>
    <row r="5" spans="1:11" x14ac:dyDescent="0.25">
      <c r="A5" s="4" t="s">
        <v>1</v>
      </c>
      <c r="B5" s="4" t="s">
        <v>2</v>
      </c>
      <c r="C5" s="4"/>
      <c r="D5" s="4"/>
      <c r="E5" s="4"/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</row>
    <row r="6" spans="1:11" x14ac:dyDescent="0.25">
      <c r="A6" s="4" t="s">
        <v>9</v>
      </c>
      <c r="B6" s="4" t="s">
        <v>9</v>
      </c>
      <c r="C6" s="4" t="s">
        <v>10</v>
      </c>
      <c r="D6" s="4" t="s">
        <v>11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14</v>
      </c>
      <c r="J6" s="4" t="s">
        <v>14</v>
      </c>
      <c r="K6" s="4" t="s">
        <v>16</v>
      </c>
    </row>
    <row r="7" spans="1:11" x14ac:dyDescent="0.25">
      <c r="A7" s="5">
        <v>42175</v>
      </c>
      <c r="B7" s="5">
        <v>42184</v>
      </c>
      <c r="C7" s="6" t="s">
        <v>23</v>
      </c>
      <c r="D7" s="6">
        <v>347</v>
      </c>
      <c r="E7" s="4" t="s">
        <v>17</v>
      </c>
      <c r="F7" s="11">
        <f>HLOOKUP(E7,$B$18:$E$19,2,FALSE)</f>
        <v>0.85</v>
      </c>
      <c r="G7" s="11">
        <f>(D7*F7)</f>
        <v>294.95</v>
      </c>
      <c r="H7" s="15">
        <f>(B7-A7)</f>
        <v>9</v>
      </c>
      <c r="I7" s="16">
        <f>IF(H7&lt;1,0,50*(H7))</f>
        <v>450</v>
      </c>
      <c r="J7" s="11">
        <f>IF(AND(G7&gt;200,I7&gt;=250),55,0)</f>
        <v>55</v>
      </c>
      <c r="K7" s="11">
        <f>(G7+I7+J7)</f>
        <v>799.95</v>
      </c>
    </row>
    <row r="8" spans="1:11" x14ac:dyDescent="0.25">
      <c r="A8" s="5">
        <v>42156</v>
      </c>
      <c r="B8" s="5">
        <v>42161</v>
      </c>
      <c r="C8" s="6" t="s">
        <v>24</v>
      </c>
      <c r="D8" s="6">
        <v>312</v>
      </c>
      <c r="E8" s="4" t="s">
        <v>18</v>
      </c>
      <c r="F8" s="11">
        <f t="shared" ref="F8:F13" si="0">HLOOKUP(E8,$B$18:$E$19,2,FALSE)</f>
        <v>0.55000000000000004</v>
      </c>
      <c r="G8" s="11">
        <f t="shared" ref="G8:G13" si="1">(D8*F8)</f>
        <v>171.60000000000002</v>
      </c>
      <c r="H8" s="15">
        <f t="shared" ref="H8:H13" si="2">(B8-A8)</f>
        <v>5</v>
      </c>
      <c r="I8" s="16">
        <f t="shared" ref="I8:I13" si="3">IF(H8&lt;1,0,50*(H8))</f>
        <v>250</v>
      </c>
      <c r="J8" s="11">
        <f t="shared" ref="J8:J13" si="4">IF(AND(G8&gt;200,I8&gt;=250),55,0)</f>
        <v>0</v>
      </c>
      <c r="K8" s="11">
        <f t="shared" ref="K8:K13" si="5">(G8+I8+J8)</f>
        <v>421.6</v>
      </c>
    </row>
    <row r="9" spans="1:11" x14ac:dyDescent="0.25">
      <c r="A9" s="5">
        <v>42171</v>
      </c>
      <c r="B9" s="5">
        <v>42171</v>
      </c>
      <c r="C9" s="6" t="s">
        <v>25</v>
      </c>
      <c r="D9" s="6">
        <v>176</v>
      </c>
      <c r="E9" s="4" t="s">
        <v>19</v>
      </c>
      <c r="F9" s="11">
        <f t="shared" si="0"/>
        <v>0.65</v>
      </c>
      <c r="G9" s="11">
        <f t="shared" si="1"/>
        <v>114.4</v>
      </c>
      <c r="H9" s="15">
        <f t="shared" si="2"/>
        <v>0</v>
      </c>
      <c r="I9" s="16">
        <f t="shared" si="3"/>
        <v>0</v>
      </c>
      <c r="J9" s="11">
        <f t="shared" si="4"/>
        <v>0</v>
      </c>
      <c r="K9" s="11">
        <f t="shared" si="5"/>
        <v>114.4</v>
      </c>
    </row>
    <row r="10" spans="1:11" x14ac:dyDescent="0.25">
      <c r="A10" s="5">
        <v>42166</v>
      </c>
      <c r="B10" s="5">
        <v>42170</v>
      </c>
      <c r="C10" s="6" t="s">
        <v>26</v>
      </c>
      <c r="D10" s="6">
        <v>145</v>
      </c>
      <c r="E10" s="4" t="s">
        <v>18</v>
      </c>
      <c r="F10" s="11">
        <f t="shared" si="0"/>
        <v>0.55000000000000004</v>
      </c>
      <c r="G10" s="11">
        <f t="shared" si="1"/>
        <v>79.75</v>
      </c>
      <c r="H10" s="15">
        <f t="shared" si="2"/>
        <v>4</v>
      </c>
      <c r="I10" s="16">
        <f t="shared" si="3"/>
        <v>200</v>
      </c>
      <c r="J10" s="11">
        <f t="shared" si="4"/>
        <v>0</v>
      </c>
      <c r="K10" s="11">
        <f t="shared" si="5"/>
        <v>279.75</v>
      </c>
    </row>
    <row r="11" spans="1:11" x14ac:dyDescent="0.25">
      <c r="A11" s="5">
        <v>42177</v>
      </c>
      <c r="B11" s="5">
        <v>42184</v>
      </c>
      <c r="C11" s="6" t="s">
        <v>27</v>
      </c>
      <c r="D11" s="6">
        <v>112</v>
      </c>
      <c r="E11" s="4" t="s">
        <v>19</v>
      </c>
      <c r="F11" s="11">
        <f t="shared" si="0"/>
        <v>0.65</v>
      </c>
      <c r="G11" s="11">
        <f t="shared" si="1"/>
        <v>72.8</v>
      </c>
      <c r="H11" s="15">
        <f t="shared" si="2"/>
        <v>7</v>
      </c>
      <c r="I11" s="16">
        <f t="shared" si="3"/>
        <v>350</v>
      </c>
      <c r="J11" s="11">
        <f t="shared" si="4"/>
        <v>0</v>
      </c>
      <c r="K11" s="11">
        <f t="shared" si="5"/>
        <v>422.8</v>
      </c>
    </row>
    <row r="12" spans="1:11" x14ac:dyDescent="0.25">
      <c r="A12" s="5">
        <v>42176</v>
      </c>
      <c r="B12" s="5">
        <v>42179</v>
      </c>
      <c r="C12" s="6" t="s">
        <v>28</v>
      </c>
      <c r="D12" s="6">
        <v>102</v>
      </c>
      <c r="E12" s="4" t="s">
        <v>17</v>
      </c>
      <c r="F12" s="11">
        <f t="shared" si="0"/>
        <v>0.85</v>
      </c>
      <c r="G12" s="11">
        <f t="shared" si="1"/>
        <v>86.7</v>
      </c>
      <c r="H12" s="15">
        <f t="shared" si="2"/>
        <v>3</v>
      </c>
      <c r="I12" s="16">
        <f t="shared" si="3"/>
        <v>150</v>
      </c>
      <c r="J12" s="11">
        <f t="shared" si="4"/>
        <v>0</v>
      </c>
      <c r="K12" s="11">
        <f t="shared" si="5"/>
        <v>236.7</v>
      </c>
    </row>
    <row r="13" spans="1:11" x14ac:dyDescent="0.25">
      <c r="A13" s="5">
        <v>42158</v>
      </c>
      <c r="B13" s="5">
        <v>42163</v>
      </c>
      <c r="C13" s="6" t="s">
        <v>29</v>
      </c>
      <c r="D13" s="6">
        <v>98</v>
      </c>
      <c r="E13" s="4" t="s">
        <v>17</v>
      </c>
      <c r="F13" s="11">
        <f t="shared" si="0"/>
        <v>0.85</v>
      </c>
      <c r="G13" s="11">
        <f t="shared" si="1"/>
        <v>83.3</v>
      </c>
      <c r="H13" s="15">
        <f t="shared" si="2"/>
        <v>5</v>
      </c>
      <c r="I13" s="16">
        <f t="shared" si="3"/>
        <v>250</v>
      </c>
      <c r="J13" s="11">
        <f t="shared" si="4"/>
        <v>0</v>
      </c>
      <c r="K13" s="11">
        <f t="shared" si="5"/>
        <v>333.3</v>
      </c>
    </row>
    <row r="14" spans="1:11" ht="23.25" x14ac:dyDescent="0.35">
      <c r="A14" s="3"/>
      <c r="B14" s="3"/>
      <c r="C14" s="6"/>
      <c r="D14" s="6"/>
      <c r="E14" s="4"/>
      <c r="F14" s="8" t="s">
        <v>8</v>
      </c>
      <c r="G14" s="13" t="s">
        <v>32</v>
      </c>
      <c r="H14" s="6"/>
    </row>
    <row r="15" spans="1:11" ht="23.25" x14ac:dyDescent="0.35">
      <c r="F15" s="8" t="s">
        <v>20</v>
      </c>
      <c r="G15" s="14" t="s">
        <v>33</v>
      </c>
      <c r="H15" s="12"/>
      <c r="J15" s="7"/>
      <c r="K15" s="7"/>
    </row>
    <row r="16" spans="1:11" ht="21" x14ac:dyDescent="0.35">
      <c r="F16" s="8"/>
      <c r="G16" s="14" t="s">
        <v>34</v>
      </c>
      <c r="H16" s="9"/>
      <c r="I16" s="7"/>
      <c r="J16" s="7"/>
      <c r="K16" s="7"/>
    </row>
    <row r="17" spans="2:7" ht="21" x14ac:dyDescent="0.35">
      <c r="F17" s="8"/>
      <c r="G17" s="14" t="s">
        <v>35</v>
      </c>
    </row>
    <row r="18" spans="2:7" ht="21" x14ac:dyDescent="0.35">
      <c r="B18" s="4" t="s">
        <v>21</v>
      </c>
      <c r="C18" s="4" t="s">
        <v>18</v>
      </c>
      <c r="D18" s="4" t="s">
        <v>19</v>
      </c>
      <c r="E18" s="4" t="s">
        <v>17</v>
      </c>
      <c r="F18" s="8"/>
      <c r="G18" s="14" t="s">
        <v>36</v>
      </c>
    </row>
    <row r="19" spans="2:7" ht="21" x14ac:dyDescent="0.35">
      <c r="B19" s="4" t="s">
        <v>22</v>
      </c>
      <c r="C19" s="10">
        <v>0.55000000000000004</v>
      </c>
      <c r="D19" s="10">
        <v>0.65</v>
      </c>
      <c r="E19" s="10">
        <v>0.85</v>
      </c>
      <c r="G19" s="14" t="s">
        <v>37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K7" activeCellId="1" sqref="C7:C13 K7:K13"/>
    </sheetView>
  </sheetViews>
  <sheetFormatPr defaultRowHeight="15" x14ac:dyDescent="0.25"/>
  <cols>
    <col min="1" max="2" width="10.7109375" bestFit="1" customWidth="1"/>
    <col min="3" max="3" width="14.28515625" bestFit="1" customWidth="1"/>
  </cols>
  <sheetData>
    <row r="1" spans="1:11" x14ac:dyDescent="0.25">
      <c r="A1" s="1" t="s">
        <v>30</v>
      </c>
      <c r="B1" s="1"/>
      <c r="C1" s="1"/>
      <c r="D1" s="1"/>
      <c r="E1" s="1"/>
      <c r="F1" s="1"/>
      <c r="G1" s="1"/>
      <c r="H1" s="1"/>
    </row>
    <row r="2" spans="1:11" x14ac:dyDescent="0.25">
      <c r="A2" s="2" t="s">
        <v>31</v>
      </c>
      <c r="B2" s="2"/>
      <c r="C2" s="2"/>
      <c r="D2" s="2"/>
      <c r="E2" s="2"/>
      <c r="F2" s="2"/>
      <c r="G2" s="2"/>
      <c r="H2" s="2"/>
    </row>
    <row r="3" spans="1:11" x14ac:dyDescent="0.25">
      <c r="A3" t="s">
        <v>0</v>
      </c>
      <c r="B3" s="3">
        <f>DATE(2019,2,5)</f>
        <v>43501</v>
      </c>
      <c r="F3" s="3"/>
    </row>
    <row r="5" spans="1:11" x14ac:dyDescent="0.25">
      <c r="A5" s="4" t="s">
        <v>1</v>
      </c>
      <c r="B5" s="4" t="s">
        <v>2</v>
      </c>
      <c r="C5" s="4"/>
      <c r="D5" s="4"/>
      <c r="E5" s="4"/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</row>
    <row r="6" spans="1:11" x14ac:dyDescent="0.25">
      <c r="A6" s="4" t="s">
        <v>9</v>
      </c>
      <c r="B6" s="4" t="s">
        <v>9</v>
      </c>
      <c r="C6" s="4" t="s">
        <v>10</v>
      </c>
      <c r="D6" s="4" t="s">
        <v>11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14</v>
      </c>
      <c r="J6" s="4" t="s">
        <v>14</v>
      </c>
      <c r="K6" s="4" t="s">
        <v>16</v>
      </c>
    </row>
    <row r="7" spans="1:11" x14ac:dyDescent="0.25">
      <c r="A7" s="5">
        <v>42175</v>
      </c>
      <c r="B7" s="5">
        <v>42184</v>
      </c>
      <c r="C7" s="6" t="s">
        <v>23</v>
      </c>
      <c r="D7" s="6">
        <v>347</v>
      </c>
      <c r="E7" s="4" t="s">
        <v>17</v>
      </c>
      <c r="F7" s="11">
        <f>HLOOKUP(E7,$B$18:$E$19,2,FALSE)</f>
        <v>0.85</v>
      </c>
      <c r="G7" s="11">
        <f>(D7*F7)</f>
        <v>294.95</v>
      </c>
      <c r="H7" s="15">
        <f>(B7-A7)</f>
        <v>9</v>
      </c>
      <c r="I7" s="16">
        <f>IF(H7&lt;1,0,50*(H7))</f>
        <v>450</v>
      </c>
      <c r="J7" s="11">
        <f>IF(AND(G7&gt;200,I7&gt;=250),55,0)</f>
        <v>55</v>
      </c>
      <c r="K7" s="11">
        <f>(G7+I7+J7)</f>
        <v>799.95</v>
      </c>
    </row>
    <row r="8" spans="1:11" x14ac:dyDescent="0.25">
      <c r="A8" s="5">
        <v>42177</v>
      </c>
      <c r="B8" s="5">
        <v>42184</v>
      </c>
      <c r="C8" s="6" t="s">
        <v>27</v>
      </c>
      <c r="D8" s="6">
        <v>112</v>
      </c>
      <c r="E8" s="4" t="s">
        <v>19</v>
      </c>
      <c r="F8" s="11">
        <f>HLOOKUP(E8,$B$18:$E$19,2,FALSE)</f>
        <v>0.65</v>
      </c>
      <c r="G8" s="11">
        <f>(D8*F8)</f>
        <v>72.8</v>
      </c>
      <c r="H8" s="15">
        <f>(B8-A8)</f>
        <v>7</v>
      </c>
      <c r="I8" s="16">
        <f>IF(H8&lt;1,0,50*(H8))</f>
        <v>350</v>
      </c>
      <c r="J8" s="11">
        <f>IF(AND(G8&gt;200,I8&gt;=250),55,0)</f>
        <v>0</v>
      </c>
      <c r="K8" s="11">
        <f>(G8+I8+J8)</f>
        <v>422.8</v>
      </c>
    </row>
    <row r="9" spans="1:11" x14ac:dyDescent="0.25">
      <c r="A9" s="5">
        <v>42156</v>
      </c>
      <c r="B9" s="5">
        <v>42161</v>
      </c>
      <c r="C9" s="6" t="s">
        <v>24</v>
      </c>
      <c r="D9" s="6">
        <v>312</v>
      </c>
      <c r="E9" s="4" t="s">
        <v>18</v>
      </c>
      <c r="F9" s="11">
        <f>HLOOKUP(E9,$B$18:$E$19,2,FALSE)</f>
        <v>0.55000000000000004</v>
      </c>
      <c r="G9" s="11">
        <f>(D9*F9)</f>
        <v>171.60000000000002</v>
      </c>
      <c r="H9" s="15">
        <f>(B9-A9)</f>
        <v>5</v>
      </c>
      <c r="I9" s="16">
        <f>IF(H9&lt;1,0,50*(H9))</f>
        <v>250</v>
      </c>
      <c r="J9" s="11">
        <f>IF(AND(G9&gt;200,I9&gt;=250),55,0)</f>
        <v>0</v>
      </c>
      <c r="K9" s="11">
        <f>(G9+I9+J9)</f>
        <v>421.6</v>
      </c>
    </row>
    <row r="10" spans="1:11" x14ac:dyDescent="0.25">
      <c r="A10" s="5">
        <v>42158</v>
      </c>
      <c r="B10" s="5">
        <v>42163</v>
      </c>
      <c r="C10" s="6" t="s">
        <v>29</v>
      </c>
      <c r="D10" s="6">
        <v>98</v>
      </c>
      <c r="E10" s="4" t="s">
        <v>17</v>
      </c>
      <c r="F10" s="11">
        <f>HLOOKUP(E10,$B$18:$E$19,2,FALSE)</f>
        <v>0.85</v>
      </c>
      <c r="G10" s="11">
        <f>(D10*F10)</f>
        <v>83.3</v>
      </c>
      <c r="H10" s="15">
        <f>(B10-A10)</f>
        <v>5</v>
      </c>
      <c r="I10" s="16">
        <f>IF(H10&lt;1,0,50*(H10))</f>
        <v>250</v>
      </c>
      <c r="J10" s="11">
        <f>IF(AND(G10&gt;200,I10&gt;=250),55,0)</f>
        <v>0</v>
      </c>
      <c r="K10" s="11">
        <f>(G10+I10+J10)</f>
        <v>333.3</v>
      </c>
    </row>
    <row r="11" spans="1:11" x14ac:dyDescent="0.25">
      <c r="A11" s="5">
        <v>42166</v>
      </c>
      <c r="B11" s="5">
        <v>42170</v>
      </c>
      <c r="C11" s="6" t="s">
        <v>26</v>
      </c>
      <c r="D11" s="6">
        <v>145</v>
      </c>
      <c r="E11" s="4" t="s">
        <v>18</v>
      </c>
      <c r="F11" s="11">
        <f>HLOOKUP(E11,$B$18:$E$19,2,FALSE)</f>
        <v>0.55000000000000004</v>
      </c>
      <c r="G11" s="11">
        <f>(D11*F11)</f>
        <v>79.75</v>
      </c>
      <c r="H11" s="15">
        <f>(B11-A11)</f>
        <v>4</v>
      </c>
      <c r="I11" s="16">
        <f>IF(H11&lt;1,0,50*(H11))</f>
        <v>200</v>
      </c>
      <c r="J11" s="11">
        <f>IF(AND(G11&gt;200,I11&gt;=250),55,0)</f>
        <v>0</v>
      </c>
      <c r="K11" s="11">
        <f>(G11+I11+J11)</f>
        <v>279.75</v>
      </c>
    </row>
    <row r="12" spans="1:11" x14ac:dyDescent="0.25">
      <c r="A12" s="5">
        <v>42176</v>
      </c>
      <c r="B12" s="5">
        <v>42179</v>
      </c>
      <c r="C12" s="6" t="s">
        <v>28</v>
      </c>
      <c r="D12" s="6">
        <v>102</v>
      </c>
      <c r="E12" s="4" t="s">
        <v>17</v>
      </c>
      <c r="F12" s="11">
        <f>HLOOKUP(E12,$B$18:$E$19,2,FALSE)</f>
        <v>0.85</v>
      </c>
      <c r="G12" s="11">
        <f>(D12*F12)</f>
        <v>86.7</v>
      </c>
      <c r="H12" s="15">
        <f>(B12-A12)</f>
        <v>3</v>
      </c>
      <c r="I12" s="16">
        <f>IF(H12&lt;1,0,50*(H12))</f>
        <v>150</v>
      </c>
      <c r="J12" s="11">
        <f>IF(AND(G12&gt;200,I12&gt;=250),55,0)</f>
        <v>0</v>
      </c>
      <c r="K12" s="11">
        <f>(G12+I12+J12)</f>
        <v>236.7</v>
      </c>
    </row>
    <row r="13" spans="1:11" x14ac:dyDescent="0.25">
      <c r="A13" s="5">
        <v>42171</v>
      </c>
      <c r="B13" s="5">
        <v>42171</v>
      </c>
      <c r="C13" s="6" t="s">
        <v>25</v>
      </c>
      <c r="D13" s="6">
        <v>176</v>
      </c>
      <c r="E13" s="4" t="s">
        <v>19</v>
      </c>
      <c r="F13" s="11">
        <f>HLOOKUP(E13,$B$18:$E$19,2,FALSE)</f>
        <v>0.65</v>
      </c>
      <c r="G13" s="11">
        <f>(D13*F13)</f>
        <v>114.4</v>
      </c>
      <c r="H13" s="15">
        <f>(B13-A13)</f>
        <v>0</v>
      </c>
      <c r="I13" s="16">
        <f>IF(H13&lt;1,0,50*(H13))</f>
        <v>0</v>
      </c>
      <c r="J13" s="11">
        <f>IF(AND(G13&gt;200,I13&gt;=250),55,0)</f>
        <v>0</v>
      </c>
      <c r="K13" s="11">
        <f>(G13+I13+J13)</f>
        <v>114.4</v>
      </c>
    </row>
    <row r="14" spans="1:11" ht="23.25" x14ac:dyDescent="0.35">
      <c r="A14" s="3"/>
      <c r="B14" s="3"/>
      <c r="C14" s="6"/>
      <c r="D14" s="6"/>
      <c r="E14" s="4"/>
      <c r="F14" s="8" t="s">
        <v>8</v>
      </c>
      <c r="G14" s="13" t="s">
        <v>32</v>
      </c>
      <c r="H14" s="6"/>
    </row>
    <row r="15" spans="1:11" ht="23.25" x14ac:dyDescent="0.35">
      <c r="F15" s="8" t="s">
        <v>20</v>
      </c>
      <c r="G15" s="14" t="s">
        <v>33</v>
      </c>
      <c r="H15" s="12"/>
      <c r="J15" s="7"/>
      <c r="K15" s="7"/>
    </row>
    <row r="16" spans="1:11" ht="21" x14ac:dyDescent="0.35">
      <c r="F16" s="8"/>
      <c r="G16" s="14" t="s">
        <v>34</v>
      </c>
      <c r="H16" s="9"/>
      <c r="I16" s="7"/>
      <c r="J16" s="7"/>
      <c r="K16" s="7"/>
    </row>
    <row r="17" spans="2:7" ht="21" x14ac:dyDescent="0.35">
      <c r="F17" s="8"/>
      <c r="G17" s="14" t="s">
        <v>35</v>
      </c>
    </row>
    <row r="18" spans="2:7" ht="21" x14ac:dyDescent="0.35">
      <c r="B18" s="4" t="s">
        <v>21</v>
      </c>
      <c r="C18" s="4" t="s">
        <v>18</v>
      </c>
      <c r="D18" s="4" t="s">
        <v>19</v>
      </c>
      <c r="E18" s="4" t="s">
        <v>17</v>
      </c>
      <c r="F18" s="8"/>
      <c r="G18" s="14" t="s">
        <v>36</v>
      </c>
    </row>
    <row r="19" spans="2:7" ht="21" x14ac:dyDescent="0.35">
      <c r="B19" s="4" t="s">
        <v>22</v>
      </c>
      <c r="C19" s="10">
        <v>0.55000000000000004</v>
      </c>
      <c r="D19" s="10">
        <v>0.65</v>
      </c>
      <c r="E19" s="10">
        <v>0.85</v>
      </c>
      <c r="G19" s="14" t="s">
        <v>37</v>
      </c>
    </row>
  </sheetData>
  <sortState ref="A7:K13">
    <sortCondition descending="1" ref="K7:K13"/>
  </sortState>
  <mergeCells count="2">
    <mergeCell ref="A1:H1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4" sqref="E24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47E4AB8073F74CBFBA9F3960A1C1C9" ma:contentTypeVersion="14" ma:contentTypeDescription="Create a new document." ma:contentTypeScope="" ma:versionID="8ebc69f1bb12fce34f4583fb068c4de9">
  <xsd:schema xmlns:xsd="http://www.w3.org/2001/XMLSchema" xmlns:xs="http://www.w3.org/2001/XMLSchema" xmlns:p="http://schemas.microsoft.com/office/2006/metadata/properties" xmlns:ns3="34777282-af99-42b2-9dbc-7dce1558c744" xmlns:ns4="d0a521ec-2361-4ddf-81a0-c059cb161846" targetNamespace="http://schemas.microsoft.com/office/2006/metadata/properties" ma:root="true" ma:fieldsID="1e1ad820088cde3417a91a217b821659" ns3:_="" ns4:_="">
    <xsd:import namespace="34777282-af99-42b2-9dbc-7dce1558c744"/>
    <xsd:import namespace="d0a521ec-2361-4ddf-81a0-c059cb1618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77282-af99-42b2-9dbc-7dce1558c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a521ec-2361-4ddf-81a0-c059cb1618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AACCE7-0616-4231-9DA4-8EC73111C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77282-af99-42b2-9dbc-7dce1558c744"/>
    <ds:schemaRef ds:uri="d0a521ec-2361-4ddf-81a0-c059cb1618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41C5D4-2D33-456E-8BA4-155EBFD298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3A0F33-B727-45CE-A332-070EFB991D8F}">
  <ds:schemaRefs>
    <ds:schemaRef ds:uri="http://schemas.microsoft.com/office/2006/documentManagement/types"/>
    <ds:schemaRef ds:uri="34777282-af99-42b2-9dbc-7dce1558c744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d0a521ec-2361-4ddf-81a0-c059cb161846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Formula</vt:lpstr>
      <vt:lpstr>Sort and Filter</vt:lpstr>
      <vt:lpstr>Pie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 O'Connor</dc:creator>
  <cp:lastModifiedBy>Raymund O'Connor</cp:lastModifiedBy>
  <dcterms:created xsi:type="dcterms:W3CDTF">2021-12-13T14:48:41Z</dcterms:created>
  <dcterms:modified xsi:type="dcterms:W3CDTF">2021-12-13T15:54:56Z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0x010100D647E4AB8073F74CBFBA9F3960A1C1C9</vt:lpwstr>
  </property>
</Properties>
</file>