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Objects="none" defaultThemeVersion="124226"/>
  <bookViews>
    <workbookView xWindow="900" yWindow="1845" windowWidth="11520" windowHeight="6210" firstSheet="1" activeTab="1"/>
  </bookViews>
  <sheets>
    <sheet name="Sheet1" sheetId="2" r:id="rId1"/>
    <sheet name="timetb00" sheetId="1" r:id="rId2"/>
  </sheets>
  <definedNames>
    <definedName name="_xlnm.Print_Area" localSheetId="1">timetb00!$A$1:$G$120</definedName>
  </definedNames>
  <calcPr calcId="145621"/>
</workbook>
</file>

<file path=xl/calcChain.xml><?xml version="1.0" encoding="utf-8"?>
<calcChain xmlns="http://schemas.openxmlformats.org/spreadsheetml/2006/main">
  <c r="G96" i="1" l="1"/>
  <c r="G21" i="1" l="1"/>
  <c r="G26" i="1" l="1"/>
  <c r="G60" i="1" l="1"/>
  <c r="G84" i="1" l="1"/>
  <c r="G14" i="1"/>
  <c r="G66" i="1" l="1"/>
  <c r="G59" i="1"/>
  <c r="G48" i="1"/>
  <c r="G101" i="1"/>
  <c r="G61" i="1"/>
  <c r="G106" i="1"/>
  <c r="G8" i="1"/>
  <c r="G72" i="1"/>
  <c r="G31" i="1"/>
  <c r="G65" i="1"/>
  <c r="G49" i="1"/>
  <c r="G100" i="1"/>
  <c r="G89" i="1"/>
  <c r="G56" i="1"/>
  <c r="G32" i="1"/>
  <c r="G67" i="1" l="1"/>
  <c r="G103" i="1"/>
  <c r="G73" i="1"/>
  <c r="G24" i="1"/>
  <c r="G27" i="1" s="1"/>
  <c r="G7" i="1" l="1"/>
  <c r="G108" i="1"/>
  <c r="G10" i="1"/>
  <c r="G45" i="1" s="1"/>
  <c r="G6" i="1"/>
  <c r="G18" i="1" l="1"/>
  <c r="G98" i="1" l="1"/>
  <c r="G94" i="1"/>
  <c r="G70" i="1"/>
  <c r="G105" i="1"/>
  <c r="G34" i="1"/>
  <c r="G81" i="1"/>
  <c r="G87" i="1" s="1"/>
  <c r="G111" i="1" l="1"/>
  <c r="G12" i="1" l="1"/>
  <c r="G63" i="1"/>
  <c r="G52" i="1"/>
  <c r="G37" i="1"/>
  <c r="G75" i="1"/>
  <c r="F1" i="1" l="1"/>
</calcChain>
</file>

<file path=xl/sharedStrings.xml><?xml version="1.0" encoding="utf-8"?>
<sst xmlns="http://schemas.openxmlformats.org/spreadsheetml/2006/main" count="349" uniqueCount="162">
  <si>
    <t>Date</t>
  </si>
  <si>
    <t>Examination</t>
  </si>
  <si>
    <t>Room</t>
  </si>
  <si>
    <t>Course(s)</t>
  </si>
  <si>
    <t>Hall</t>
  </si>
  <si>
    <t>Thurs</t>
  </si>
  <si>
    <t>This is a list of END OF YEAR WRITTEN EXAMS.  Candidates are advised to contact their course co-ordinator and/or subject</t>
  </si>
  <si>
    <t>RB1</t>
  </si>
  <si>
    <t>Weds</t>
  </si>
  <si>
    <t>No.</t>
  </si>
  <si>
    <t>Condidates</t>
  </si>
  <si>
    <t>CM1</t>
  </si>
  <si>
    <t>RB2</t>
  </si>
  <si>
    <t>hall</t>
  </si>
  <si>
    <t>Psychology (5N0754)</t>
  </si>
  <si>
    <t>Sound Engineering  &amp;Production (5N1900)</t>
  </si>
  <si>
    <t>Business Administration (5N1610)</t>
  </si>
  <si>
    <t>Cultural and Social History  (5N0780)</t>
  </si>
  <si>
    <t>Archaeology (5N0762)</t>
  </si>
  <si>
    <t>Folklore &amp; Ethnology (5N1274)</t>
  </si>
  <si>
    <t>Social Studies (5N1370)</t>
  </si>
  <si>
    <t>Sport and Recreation Studies (5N2667)</t>
  </si>
  <si>
    <t>Exercise &amp; Fitness (5N2668)</t>
  </si>
  <si>
    <t>Kinesiology (5N4545)</t>
  </si>
  <si>
    <t>Sports Anatomy &amp; Physiology (5N4648)</t>
  </si>
  <si>
    <t>Sports Psychology (6N4665)</t>
  </si>
  <si>
    <t>Radio Programme Production (5N1379)</t>
  </si>
  <si>
    <t>Media Analysis (5N1298)</t>
  </si>
  <si>
    <t>Marketing Management (6N4188)</t>
  </si>
  <si>
    <t>LR2</t>
  </si>
  <si>
    <t>Leisure Facility Operations (6N4649)</t>
  </si>
  <si>
    <t>Soil Science and Growing Media (5N2530)</t>
  </si>
  <si>
    <t>Turf Grass Establishment &amp; Maint. (5N2431)</t>
  </si>
  <si>
    <t>Sports Turf Science &amp; Maintenance(6N3622)</t>
  </si>
  <si>
    <t>Sports Turf Facilities (6N3628)</t>
  </si>
  <si>
    <t>Ecology &amp; the Environment (6N3645)</t>
  </si>
  <si>
    <t>Safety and Health at Work (5N1794)</t>
  </si>
  <si>
    <t>Food Chemistry (5N2748)</t>
  </si>
  <si>
    <t>Biology (5N2746)</t>
  </si>
  <si>
    <t>Food Processing (5N5245)</t>
  </si>
  <si>
    <t>Mathematics  (5N1833)</t>
  </si>
  <si>
    <t>Building Construction (5N1570)</t>
  </si>
  <si>
    <t>BS2</t>
  </si>
  <si>
    <t>Business  Law  (6N4045)</t>
  </si>
  <si>
    <t>Stable and Yard Routine (5N3355)</t>
  </si>
  <si>
    <t>Sport Horse Riding (5N3359)</t>
  </si>
  <si>
    <t>Equine Nutrition (5N3363)</t>
  </si>
  <si>
    <t>Business Law (5N2091)</t>
  </si>
  <si>
    <t>Marketing Practice (5N1400)</t>
  </si>
  <si>
    <t>Anatomy and Physiology (5N0749)</t>
  </si>
  <si>
    <t>Plant Protection (5N2546)</t>
  </si>
  <si>
    <t>Sports &amp; Exercise Injury Prevention (5N5665)</t>
  </si>
  <si>
    <t>Room 304</t>
  </si>
  <si>
    <t>Room 205</t>
  </si>
  <si>
    <t>Political Studies (5N1837)</t>
  </si>
  <si>
    <t>Garden Design (5N2551)</t>
  </si>
  <si>
    <t>Sports Turf Mechanism (6N3629)</t>
  </si>
  <si>
    <t>Equine Anatomy &amp; Physiology (5N3360)</t>
  </si>
  <si>
    <t>Tree &amp; Shrub Management(6N3624)</t>
  </si>
  <si>
    <t>Chemistry(5N2747)</t>
  </si>
  <si>
    <t>Plant Science (5N2528)</t>
  </si>
  <si>
    <t>Fri</t>
  </si>
  <si>
    <t>Body Massage &amp; Figure Analysis (5N3465)</t>
  </si>
  <si>
    <t>Nutrition (5N2006)</t>
  </si>
  <si>
    <t>Desktop Publishing (5N0785)</t>
  </si>
  <si>
    <t>BS1</t>
  </si>
  <si>
    <t>Media Industry Awareness (6N5505))</t>
  </si>
  <si>
    <t>Applied Economics L6 (6N4091)</t>
  </si>
  <si>
    <t>Leisure Facility Administration(5N4666)</t>
  </si>
  <si>
    <t>LR1</t>
  </si>
  <si>
    <t>Sport Nutrition L6 (6N4651))</t>
  </si>
  <si>
    <t>Sports Industry Practice (6N4650)</t>
  </si>
  <si>
    <t>Safety Management (6N1782)</t>
  </si>
  <si>
    <t>Sports Therapy Equipment (ITEC)</t>
  </si>
  <si>
    <t>Wood Finishing (6N15998)</t>
  </si>
  <si>
    <t>FD2</t>
  </si>
  <si>
    <t>Furniture Design (6N5449)</t>
  </si>
  <si>
    <t>History of Furniture (6N5448)</t>
  </si>
  <si>
    <t>Plant ID and Use (5N2527)</t>
  </si>
  <si>
    <t>On Site Massage (6N3478)</t>
  </si>
  <si>
    <t>Radio News Broadcasting (6N5454))</t>
  </si>
  <si>
    <t>Radio Techniques (6N5455)</t>
  </si>
  <si>
    <t>Tues</t>
  </si>
  <si>
    <t>Mon</t>
  </si>
  <si>
    <t>Applied Economics (5N1350)</t>
  </si>
  <si>
    <t xml:space="preserve">                 Timetable  Summer 2016</t>
  </si>
  <si>
    <t>Day and</t>
  </si>
  <si>
    <t>Starting time</t>
  </si>
  <si>
    <t>3 hours</t>
  </si>
  <si>
    <t>2.5 hours</t>
  </si>
  <si>
    <t>2 hours</t>
  </si>
  <si>
    <t>1.5 hours</t>
  </si>
  <si>
    <t>1 hour</t>
  </si>
  <si>
    <t>1¼ hours</t>
  </si>
  <si>
    <t>AA, AB</t>
  </si>
  <si>
    <t>CA</t>
  </si>
  <si>
    <t>CM</t>
  </si>
  <si>
    <t>Computer Systems Hardware(5N0548)</t>
  </si>
  <si>
    <t>Networking Essentials (5N2929)</t>
  </si>
  <si>
    <t>Mobile Technologies</t>
  </si>
  <si>
    <t>STEM Mathematics  Paper 1</t>
  </si>
  <si>
    <t>STEM Mathematics  Paper 2</t>
  </si>
  <si>
    <t>1.5 Hours</t>
  </si>
  <si>
    <t>Virtualisation Support (5N2434)</t>
  </si>
  <si>
    <t>EQ</t>
  </si>
  <si>
    <t>ES</t>
  </si>
  <si>
    <t>HT</t>
  </si>
  <si>
    <t>1 hours</t>
  </si>
  <si>
    <t>JD, RB1</t>
  </si>
  <si>
    <t>JD</t>
  </si>
  <si>
    <t>BS2,LR2</t>
  </si>
  <si>
    <t>MA. MB</t>
  </si>
  <si>
    <t>MA. MB, RB1</t>
  </si>
  <si>
    <t>SD</t>
  </si>
  <si>
    <t>CM,SD</t>
  </si>
  <si>
    <t>Programming Design Principles (5N2927)</t>
  </si>
  <si>
    <t>2 Hours</t>
  </si>
  <si>
    <t>Software Architecture</t>
  </si>
  <si>
    <t>Fundamentals of Object Oriented Programming</t>
  </si>
  <si>
    <t>SI1</t>
  </si>
  <si>
    <t>SI11</t>
  </si>
  <si>
    <t>SE</t>
  </si>
  <si>
    <t>SI2</t>
  </si>
  <si>
    <t>CE2, LR2, SI2</t>
  </si>
  <si>
    <t>LR2, SI2</t>
  </si>
  <si>
    <t>CE2,SI2</t>
  </si>
  <si>
    <t>CE2, SI2, SP</t>
  </si>
  <si>
    <t>SS1, XS</t>
  </si>
  <si>
    <t>ES, SS1, XS</t>
  </si>
  <si>
    <t>Legal Practice and Procedure (5N1394)</t>
  </si>
  <si>
    <t>Government Social, Public Advocacy (6N3070)</t>
  </si>
  <si>
    <t>SS2</t>
  </si>
  <si>
    <t xml:space="preserve"> CH, XC,</t>
  </si>
  <si>
    <t>CH, XC</t>
  </si>
  <si>
    <t xml:space="preserve">CH, XC </t>
  </si>
  <si>
    <t>Microbiology (5N0737)</t>
  </si>
  <si>
    <t>AA,AB</t>
  </si>
  <si>
    <t>Media Ethics &amp; Legal Framework (6N5453)</t>
  </si>
  <si>
    <t>Operating Systems  (5N2928)</t>
  </si>
  <si>
    <t>teacher for details of Project Deadlines, Portfolio Deadlines, Practical Exams, or exams held earlier in the year</t>
  </si>
  <si>
    <t>Time allowed</t>
  </si>
  <si>
    <t>AA, AB, BS1, HT,FD1,</t>
  </si>
  <si>
    <t>Studio and Location Sound (6N4981)</t>
  </si>
  <si>
    <t>MP</t>
  </si>
  <si>
    <t>GK</t>
  </si>
  <si>
    <t>Literary, Visual and Performing Arts (5N2465)</t>
  </si>
  <si>
    <t xml:space="preserve"> From 9:30 on</t>
  </si>
  <si>
    <t>Medical Terminology</t>
  </si>
  <si>
    <t>Room301</t>
  </si>
  <si>
    <t>NOT on 11th</t>
  </si>
  <si>
    <t>MON,TUES OR WEDS</t>
  </si>
  <si>
    <t>CA, ES, FD1</t>
  </si>
  <si>
    <t>CE1, GA, LR1, SE, SI1, SP</t>
  </si>
  <si>
    <t>BS1, SS1, XS</t>
  </si>
  <si>
    <t>Social and Civil Information (6N3072)</t>
  </si>
  <si>
    <t>Monday</t>
  </si>
  <si>
    <t>09:30 - 10:00</t>
  </si>
  <si>
    <t>Anatomy and Physiology for sport Massage(ITEC)</t>
  </si>
  <si>
    <t>Music Theory and Practice  L5 (5N1849)</t>
  </si>
  <si>
    <t>Music Theory and Practice L6 (XXXXX7)</t>
  </si>
  <si>
    <t>11:00 - 12:00</t>
  </si>
  <si>
    <t>AA, AB, CE1, GA, LR1, SI1,SE,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</si>
</sst>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* #,##0.00_-;\-&quot;€&quot;* #,##0.00_-;_-&quot;€&quot;* &quot;-&quot;??_-;_-@_-"/>
    <numFmt numFmtId="164" formatCode="dd\-mmm\-yy_)"/>
    <numFmt numFmtId="165" formatCode="d\-mmm\-yyyy"/>
  </numFmts>
  <fonts count="18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b/>
      <sz val="2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medium">
        <color theme="3" tint="-0.24994659260841701"/>
      </top>
      <bottom style="medium">
        <color rgb="FF002060"/>
      </bottom>
      <diagonal/>
    </border>
    <border>
      <left/>
      <right/>
      <top style="mediumDashed">
        <color theme="9" tint="-0.24994659260841701"/>
      </top>
      <bottom/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mediumDashDot">
        <color theme="9" tint="-0.24994659260841701"/>
      </top>
      <bottom style="mediumDashDot">
        <color theme="9" tint="-0.24994659260841701"/>
      </bottom>
      <diagonal/>
    </border>
    <border>
      <left/>
      <right/>
      <top style="mediumDashDotDot">
        <color rgb="FF00B050"/>
      </top>
      <bottom style="mediumDashDotDot">
        <color rgb="FF00B050"/>
      </bottom>
      <diagonal/>
    </border>
    <border>
      <left/>
      <right/>
      <top style="mediumDashed">
        <color theme="9" tint="-0.24994659260841701"/>
      </top>
      <bottom style="mediumDashed">
        <color theme="9" tint="-0.24994659260841701"/>
      </bottom>
      <diagonal/>
    </border>
    <border>
      <left/>
      <right/>
      <top style="mediumDashDot">
        <color rgb="FF00B050"/>
      </top>
      <bottom style="mediumDashDot">
        <color rgb="FF00B050"/>
      </bottom>
      <diagonal/>
    </border>
    <border>
      <left/>
      <right/>
      <top/>
      <bottom style="medium">
        <color theme="3" tint="-0.24994659260841701"/>
      </bottom>
      <diagonal/>
    </border>
    <border>
      <left/>
      <right/>
      <top style="mediumDashDotDot">
        <color theme="9" tint="-0.24994659260841701"/>
      </top>
      <bottom style="mediumDashDotDot">
        <color theme="9" tint="-0.24994659260841701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/>
      <top style="thin">
        <color theme="3"/>
      </top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164" fontId="2" fillId="0" borderId="0" xfId="0" applyNumberFormat="1" applyFont="1" applyAlignment="1" applyProtection="1">
      <alignment horizontal="left"/>
    </xf>
    <xf numFmtId="0" fontId="0" fillId="0" borderId="1" xfId="0" applyBorder="1"/>
    <xf numFmtId="164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0" xfId="0" quotePrefix="1" applyFont="1" applyAlignment="1">
      <alignment horizontal="right"/>
    </xf>
    <xf numFmtId="0" fontId="5" fillId="0" borderId="0" xfId="0" quotePrefix="1" applyFont="1" applyAlignment="1">
      <alignment horizontal="right"/>
    </xf>
    <xf numFmtId="164" fontId="0" fillId="0" borderId="0" xfId="0" applyNumberForma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/>
    <xf numFmtId="0" fontId="3" fillId="0" borderId="1" xfId="0" applyFont="1" applyBorder="1" applyAlignment="1">
      <alignment horizontal="left"/>
    </xf>
    <xf numFmtId="0" fontId="6" fillId="0" borderId="1" xfId="0" applyFont="1" applyBorder="1"/>
    <xf numFmtId="0" fontId="0" fillId="0" borderId="3" xfId="0" applyBorder="1"/>
    <xf numFmtId="0" fontId="5" fillId="0" borderId="0" xfId="0" applyFont="1" applyFill="1" applyBorder="1"/>
    <xf numFmtId="0" fontId="5" fillId="0" borderId="3" xfId="0" applyFont="1" applyBorder="1"/>
    <xf numFmtId="0" fontId="10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Fill="1" applyBorder="1"/>
    <xf numFmtId="0" fontId="0" fillId="0" borderId="0" xfId="0" quotePrefix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left"/>
    </xf>
    <xf numFmtId="164" fontId="5" fillId="0" borderId="2" xfId="0" applyNumberFormat="1" applyFont="1" applyBorder="1" applyAlignment="1" applyProtection="1">
      <alignment horizontal="left"/>
    </xf>
    <xf numFmtId="0" fontId="5" fillId="0" borderId="2" xfId="0" applyFont="1" applyBorder="1" applyAlignment="1">
      <alignment horizontal="center"/>
    </xf>
    <xf numFmtId="165" fontId="9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/>
    </xf>
    <xf numFmtId="0" fontId="0" fillId="0" borderId="4" xfId="0" applyBorder="1"/>
    <xf numFmtId="0" fontId="5" fillId="0" borderId="4" xfId="0" applyFont="1" applyBorder="1"/>
    <xf numFmtId="0" fontId="0" fillId="0" borderId="4" xfId="0" applyBorder="1" applyAlignment="1">
      <alignment horizontal="left"/>
    </xf>
    <xf numFmtId="0" fontId="5" fillId="0" borderId="3" xfId="0" applyFont="1" applyBorder="1" applyAlignment="1">
      <alignment horizontal="left" vertical="top"/>
    </xf>
    <xf numFmtId="0" fontId="5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0" fillId="0" borderId="5" xfId="0" applyBorder="1"/>
    <xf numFmtId="0" fontId="5" fillId="0" borderId="5" xfId="0" applyFont="1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6" xfId="0" applyBorder="1"/>
    <xf numFmtId="0" fontId="5" fillId="0" borderId="6" xfId="0" applyFont="1" applyBorder="1" applyAlignment="1">
      <alignment horizontal="left"/>
    </xf>
    <xf numFmtId="0" fontId="7" fillId="0" borderId="5" xfId="0" applyFont="1" applyBorder="1"/>
    <xf numFmtId="0" fontId="7" fillId="0" borderId="0" xfId="0" quotePrefix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/>
    <xf numFmtId="0" fontId="0" fillId="0" borderId="8" xfId="0" applyBorder="1"/>
    <xf numFmtId="0" fontId="5" fillId="0" borderId="8" xfId="0" applyFont="1" applyBorder="1"/>
    <xf numFmtId="0" fontId="0" fillId="0" borderId="8" xfId="0" applyBorder="1" applyAlignment="1">
      <alignment horizontal="left"/>
    </xf>
    <xf numFmtId="0" fontId="5" fillId="0" borderId="8" xfId="0" quotePrefix="1" applyFont="1" applyBorder="1" applyAlignment="1">
      <alignment horizontal="right"/>
    </xf>
    <xf numFmtId="0" fontId="0" fillId="0" borderId="9" xfId="0" applyBorder="1"/>
    <xf numFmtId="0" fontId="5" fillId="0" borderId="9" xfId="0" applyFont="1" applyBorder="1"/>
    <xf numFmtId="0" fontId="0" fillId="0" borderId="9" xfId="0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1" xfId="0" applyFont="1" applyBorder="1"/>
    <xf numFmtId="0" fontId="0" fillId="0" borderId="12" xfId="0" applyBorder="1"/>
    <xf numFmtId="0" fontId="5" fillId="0" borderId="12" xfId="0" applyFont="1" applyBorder="1"/>
    <xf numFmtId="0" fontId="0" fillId="0" borderId="12" xfId="0" applyBorder="1" applyAlignment="1">
      <alignment horizontal="left"/>
    </xf>
    <xf numFmtId="0" fontId="5" fillId="0" borderId="12" xfId="0" quotePrefix="1" applyFont="1" applyFill="1" applyBorder="1" applyAlignment="1">
      <alignment horizontal="right"/>
    </xf>
    <xf numFmtId="0" fontId="0" fillId="0" borderId="13" xfId="0" applyBorder="1"/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3" xfId="0" applyFont="1" applyFill="1" applyBorder="1"/>
    <xf numFmtId="0" fontId="6" fillId="0" borderId="9" xfId="0" applyFont="1" applyBorder="1"/>
    <xf numFmtId="0" fontId="0" fillId="0" borderId="14" xfId="0" applyBorder="1"/>
    <xf numFmtId="0" fontId="5" fillId="0" borderId="14" xfId="0" applyFont="1" applyBorder="1"/>
    <xf numFmtId="0" fontId="5" fillId="0" borderId="14" xfId="0" applyFont="1" applyBorder="1" applyAlignment="1">
      <alignment horizontal="left"/>
    </xf>
    <xf numFmtId="0" fontId="5" fillId="0" borderId="14" xfId="0" applyFont="1" applyFill="1" applyBorder="1" applyAlignment="1">
      <alignment horizontal="right"/>
    </xf>
    <xf numFmtId="0" fontId="3" fillId="0" borderId="0" xfId="0" applyFont="1" applyFill="1" applyBorder="1"/>
    <xf numFmtId="0" fontId="5" fillId="0" borderId="0" xfId="0" applyFont="1" applyBorder="1" applyAlignment="1"/>
    <xf numFmtId="0" fontId="0" fillId="0" borderId="0" xfId="0" applyAlignment="1"/>
    <xf numFmtId="0" fontId="13" fillId="2" borderId="0" xfId="0" applyFont="1" applyFill="1"/>
    <xf numFmtId="0" fontId="0" fillId="2" borderId="0" xfId="0" applyFill="1"/>
    <xf numFmtId="0" fontId="0" fillId="2" borderId="0" xfId="0" applyFill="1" applyAlignment="1"/>
    <xf numFmtId="0" fontId="6" fillId="2" borderId="0" xfId="0" applyFont="1" applyFill="1" applyAlignment="1">
      <alignment horizontal="left"/>
    </xf>
    <xf numFmtId="0" fontId="0" fillId="2" borderId="10" xfId="0" applyFill="1" applyBorder="1"/>
    <xf numFmtId="0" fontId="5" fillId="2" borderId="10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5" fillId="2" borderId="10" xfId="0" quotePrefix="1" applyFont="1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0" applyFont="1" applyFill="1"/>
    <xf numFmtId="0" fontId="13" fillId="2" borderId="0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4" xfId="0" applyFont="1" applyBorder="1"/>
    <xf numFmtId="0" fontId="0" fillId="0" borderId="15" xfId="0" applyBorder="1"/>
    <xf numFmtId="0" fontId="5" fillId="0" borderId="15" xfId="0" applyFont="1" applyFill="1" applyBorder="1"/>
    <xf numFmtId="0" fontId="5" fillId="0" borderId="15" xfId="0" applyFont="1" applyBorder="1" applyAlignment="1">
      <alignment horizontal="left"/>
    </xf>
    <xf numFmtId="0" fontId="0" fillId="0" borderId="0" xfId="0" applyNumberFormat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0" fillId="0" borderId="8" xfId="0" applyNumberFormat="1" applyBorder="1" applyAlignment="1" applyProtection="1">
      <alignment horizontal="left"/>
    </xf>
    <xf numFmtId="0" fontId="0" fillId="0" borderId="9" xfId="0" applyNumberFormat="1" applyBorder="1" applyAlignment="1" applyProtection="1">
      <alignment horizontal="left"/>
    </xf>
    <xf numFmtId="0" fontId="0" fillId="0" borderId="7" xfId="0" applyNumberFormat="1" applyBorder="1" applyAlignment="1" applyProtection="1">
      <alignment horizontal="left"/>
    </xf>
    <xf numFmtId="0" fontId="0" fillId="0" borderId="10" xfId="0" applyNumberFormat="1" applyBorder="1" applyAlignment="1" applyProtection="1">
      <alignment horizontal="left"/>
    </xf>
    <xf numFmtId="0" fontId="0" fillId="2" borderId="10" xfId="0" applyNumberFormat="1" applyFill="1" applyBorder="1" applyAlignment="1" applyProtection="1">
      <alignment horizontal="left"/>
    </xf>
    <xf numFmtId="0" fontId="0" fillId="0" borderId="11" xfId="0" applyNumberFormat="1" applyBorder="1" applyAlignment="1" applyProtection="1">
      <alignment horizontal="left"/>
    </xf>
    <xf numFmtId="0" fontId="0" fillId="0" borderId="12" xfId="0" applyNumberFormat="1" applyBorder="1" applyAlignment="1" applyProtection="1">
      <alignment horizontal="left"/>
    </xf>
    <xf numFmtId="0" fontId="0" fillId="0" borderId="4" xfId="0" applyNumberFormat="1" applyBorder="1" applyAlignment="1" applyProtection="1">
      <alignment horizontal="left"/>
    </xf>
    <xf numFmtId="0" fontId="0" fillId="0" borderId="13" xfId="0" applyNumberFormat="1" applyBorder="1" applyAlignment="1" applyProtection="1">
      <alignment horizontal="left"/>
    </xf>
    <xf numFmtId="0" fontId="0" fillId="0" borderId="14" xfId="0" applyNumberFormat="1" applyBorder="1" applyAlignment="1" applyProtection="1">
      <alignment horizontal="left"/>
    </xf>
    <xf numFmtId="0" fontId="0" fillId="0" borderId="15" xfId="0" applyNumberFormat="1" applyBorder="1" applyAlignment="1" applyProtection="1">
      <alignment horizontal="left"/>
    </xf>
    <xf numFmtId="0" fontId="0" fillId="0" borderId="3" xfId="0" applyNumberFormat="1" applyBorder="1"/>
    <xf numFmtId="0" fontId="0" fillId="0" borderId="1" xfId="0" applyNumberFormat="1" applyBorder="1" applyAlignment="1" applyProtection="1">
      <alignment horizontal="left"/>
    </xf>
    <xf numFmtId="20" fontId="0" fillId="0" borderId="0" xfId="0" applyNumberFormat="1" applyAlignment="1" applyProtection="1">
      <alignment horizontal="left"/>
    </xf>
    <xf numFmtId="20" fontId="0" fillId="0" borderId="0" xfId="0" applyNumberFormat="1" applyBorder="1" applyAlignment="1" applyProtection="1">
      <alignment horizontal="left"/>
    </xf>
    <xf numFmtId="20" fontId="0" fillId="0" borderId="5" xfId="0" applyNumberFormat="1" applyBorder="1" applyAlignment="1" applyProtection="1">
      <alignment horizontal="left"/>
    </xf>
    <xf numFmtId="0" fontId="5" fillId="0" borderId="6" xfId="0" applyFont="1" applyBorder="1"/>
    <xf numFmtId="44" fontId="0" fillId="0" borderId="0" xfId="1" applyFont="1" applyBorder="1" applyAlignment="1" applyProtection="1">
      <alignment horizontal="left"/>
    </xf>
    <xf numFmtId="0" fontId="5" fillId="0" borderId="7" xfId="0" applyFont="1" applyBorder="1"/>
    <xf numFmtId="0" fontId="6" fillId="0" borderId="0" xfId="0" applyFont="1" applyBorder="1"/>
    <xf numFmtId="0" fontId="0" fillId="0" borderId="16" xfId="0" applyNumberFormat="1" applyBorder="1" applyAlignment="1" applyProtection="1">
      <alignment horizontal="left"/>
    </xf>
    <xf numFmtId="0" fontId="0" fillId="0" borderId="16" xfId="0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16" xfId="0" applyFont="1" applyBorder="1"/>
    <xf numFmtId="0" fontId="0" fillId="0" borderId="6" xfId="0" applyBorder="1" applyAlignment="1">
      <alignment horizontal="left"/>
    </xf>
    <xf numFmtId="164" fontId="5" fillId="0" borderId="0" xfId="0" applyNumberFormat="1" applyFont="1" applyBorder="1" applyAlignment="1" applyProtection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2" xfId="0" applyFont="1" applyBorder="1" applyAlignment="1">
      <alignment horizontal="left"/>
    </xf>
    <xf numFmtId="0" fontId="16" fillId="0" borderId="2" xfId="0" applyFont="1" applyBorder="1"/>
    <xf numFmtId="0" fontId="16" fillId="0" borderId="0" xfId="0" applyFont="1"/>
    <xf numFmtId="0" fontId="16" fillId="0" borderId="0" xfId="0" applyFont="1" applyBorder="1"/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16" fillId="0" borderId="0" xfId="0" applyFont="1" applyAlignment="1">
      <alignment horizontal="left" vertical="top"/>
    </xf>
    <xf numFmtId="0" fontId="16" fillId="0" borderId="8" xfId="0" applyFont="1" applyBorder="1"/>
    <xf numFmtId="0" fontId="16" fillId="0" borderId="0" xfId="0" applyFont="1" applyBorder="1" applyAlignment="1">
      <alignment horizontal="left"/>
    </xf>
    <xf numFmtId="20" fontId="16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 vertical="top"/>
    </xf>
    <xf numFmtId="0" fontId="16" fillId="0" borderId="9" xfId="0" applyFont="1" applyBorder="1"/>
    <xf numFmtId="0" fontId="16" fillId="0" borderId="0" xfId="0" applyFont="1" applyFill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7" xfId="0" applyFont="1" applyBorder="1"/>
    <xf numFmtId="0" fontId="16" fillId="0" borderId="6" xfId="0" applyFont="1" applyBorder="1" applyAlignment="1">
      <alignment horizontal="left"/>
    </xf>
    <xf numFmtId="0" fontId="16" fillId="0" borderId="6" xfId="0" applyFont="1" applyBorder="1"/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0" xfId="0" applyFont="1" applyFill="1" applyBorder="1"/>
    <xf numFmtId="0" fontId="16" fillId="0" borderId="0" xfId="0" applyFont="1" applyBorder="1" applyAlignment="1">
      <alignment vertical="top"/>
    </xf>
    <xf numFmtId="0" fontId="16" fillId="0" borderId="9" xfId="0" applyFont="1" applyBorder="1" applyAlignment="1">
      <alignment horizontal="left"/>
    </xf>
    <xf numFmtId="0" fontId="16" fillId="0" borderId="9" xfId="0" applyFont="1" applyFill="1" applyBorder="1"/>
    <xf numFmtId="0" fontId="16" fillId="0" borderId="5" xfId="0" applyFont="1" applyBorder="1"/>
    <xf numFmtId="0" fontId="16" fillId="0" borderId="16" xfId="0" applyFont="1" applyBorder="1" applyAlignment="1">
      <alignment horizontal="left"/>
    </xf>
    <xf numFmtId="0" fontId="16" fillId="0" borderId="16" xfId="0" applyFont="1" applyBorder="1"/>
    <xf numFmtId="0" fontId="16" fillId="2" borderId="10" xfId="0" applyFont="1" applyFill="1" applyBorder="1"/>
    <xf numFmtId="0" fontId="16" fillId="2" borderId="0" xfId="0" applyFont="1" applyFill="1"/>
    <xf numFmtId="20" fontId="16" fillId="0" borderId="11" xfId="0" applyNumberFormat="1" applyFont="1" applyBorder="1" applyAlignment="1">
      <alignment horizontal="left"/>
    </xf>
    <xf numFmtId="0" fontId="16" fillId="0" borderId="11" xfId="0" applyFont="1" applyBorder="1"/>
    <xf numFmtId="0" fontId="16" fillId="0" borderId="12" xfId="0" applyFont="1" applyBorder="1"/>
    <xf numFmtId="0" fontId="16" fillId="0" borderId="4" xfId="0" applyFont="1" applyBorder="1"/>
    <xf numFmtId="0" fontId="16" fillId="0" borderId="13" xfId="0" applyFont="1" applyFill="1" applyBorder="1" applyAlignment="1">
      <alignment horizontal="left"/>
    </xf>
    <xf numFmtId="0" fontId="16" fillId="0" borderId="13" xfId="0" applyFont="1" applyBorder="1"/>
    <xf numFmtId="20" fontId="16" fillId="0" borderId="14" xfId="0" applyNumberFormat="1" applyFont="1" applyBorder="1" applyAlignment="1">
      <alignment horizontal="left"/>
    </xf>
    <xf numFmtId="0" fontId="16" fillId="0" borderId="14" xfId="0" applyFont="1" applyBorder="1"/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20" fontId="16" fillId="0" borderId="0" xfId="0" applyNumberFormat="1" applyFont="1" applyFill="1" applyBorder="1" applyAlignment="1">
      <alignment horizontal="left"/>
    </xf>
    <xf numFmtId="20" fontId="16" fillId="0" borderId="15" xfId="0" applyNumberFormat="1" applyFont="1" applyFill="1" applyBorder="1" applyAlignment="1">
      <alignment horizontal="left"/>
    </xf>
    <xf numFmtId="0" fontId="16" fillId="0" borderId="15" xfId="0" applyFont="1" applyFill="1" applyBorder="1"/>
    <xf numFmtId="0" fontId="16" fillId="0" borderId="3" xfId="0" applyFont="1" applyBorder="1"/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245"/>
  <sheetViews>
    <sheetView showGridLines="0" tabSelected="1" defaultGridColor="0" view="pageBreakPreview" colorId="22" zoomScale="115" zoomScaleNormal="82" zoomScaleSheetLayoutView="115" workbookViewId="0">
      <selection activeCell="A109" sqref="A109:XFD109"/>
    </sheetView>
  </sheetViews>
  <sheetFormatPr defaultColWidth="9.77734375" defaultRowHeight="15" x14ac:dyDescent="0.2"/>
  <cols>
    <col min="1" max="1" width="10.88671875" customWidth="1"/>
    <col min="2" max="2" width="12.109375" style="5" bestFit="1" customWidth="1"/>
    <col min="3" max="3" width="12.5546875" style="158" customWidth="1"/>
    <col min="4" max="4" width="38.44140625" style="158" customWidth="1"/>
    <col min="5" max="5" width="13.33203125" style="10" customWidth="1"/>
    <col min="6" max="6" width="23.33203125" style="1" customWidth="1"/>
    <col min="7" max="7" width="7.109375" style="14" customWidth="1"/>
    <col min="8" max="8" width="14.77734375" style="70" customWidth="1"/>
  </cols>
  <sheetData>
    <row r="1" spans="1:255" ht="32.25" customHeight="1" x14ac:dyDescent="0.4">
      <c r="A1" s="201" t="s">
        <v>85</v>
      </c>
      <c r="B1" s="202"/>
      <c r="C1" s="202"/>
      <c r="D1" s="202"/>
      <c r="E1" s="202"/>
      <c r="F1" s="45">
        <f ca="1">TODAY()</f>
        <v>42401</v>
      </c>
    </row>
    <row r="2" spans="1:255" ht="15" customHeight="1" x14ac:dyDescent="0.25">
      <c r="A2" s="34" t="s">
        <v>86</v>
      </c>
      <c r="B2" s="3" t="s">
        <v>87</v>
      </c>
      <c r="C2" s="154" t="s">
        <v>140</v>
      </c>
      <c r="D2" s="155" t="s">
        <v>1</v>
      </c>
      <c r="E2" s="26" t="s">
        <v>2</v>
      </c>
      <c r="F2" s="26" t="s">
        <v>3</v>
      </c>
      <c r="G2" s="38" t="s">
        <v>9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15" customHeight="1" x14ac:dyDescent="0.25">
      <c r="A3" s="34" t="s">
        <v>0</v>
      </c>
      <c r="B3" s="3"/>
      <c r="C3" s="154"/>
      <c r="D3" s="155"/>
      <c r="E3" s="26"/>
      <c r="F3" s="26"/>
      <c r="G3" s="38" t="s">
        <v>10</v>
      </c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15" customHeight="1" x14ac:dyDescent="0.25">
      <c r="A4" s="44"/>
      <c r="B4" s="43"/>
      <c r="C4" s="156"/>
      <c r="D4" s="157"/>
      <c r="E4" s="27"/>
      <c r="F4" s="27"/>
      <c r="G4" s="28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15" customHeight="1" x14ac:dyDescent="0.2">
      <c r="A5" t="s">
        <v>83</v>
      </c>
      <c r="B5" s="141">
        <v>0.39583333333333331</v>
      </c>
      <c r="C5" s="158" t="s">
        <v>88</v>
      </c>
      <c r="D5" s="159" t="s">
        <v>137</v>
      </c>
      <c r="E5" s="12" t="s">
        <v>53</v>
      </c>
      <c r="F5" s="12" t="s">
        <v>12</v>
      </c>
      <c r="G5" s="32">
        <v>12</v>
      </c>
    </row>
    <row r="6" spans="1:255" ht="15" customHeight="1" x14ac:dyDescent="0.2">
      <c r="A6" s="5">
        <v>42499</v>
      </c>
      <c r="B6" s="126"/>
      <c r="C6" s="160" t="s">
        <v>89</v>
      </c>
      <c r="D6" s="158" t="s">
        <v>28</v>
      </c>
      <c r="E6" s="9" t="s">
        <v>13</v>
      </c>
      <c r="F6" s="9" t="s">
        <v>110</v>
      </c>
      <c r="G6" s="17">
        <f>13+16</f>
        <v>29</v>
      </c>
    </row>
    <row r="7" spans="1:255" ht="15" customHeight="1" x14ac:dyDescent="0.2">
      <c r="A7" s="8"/>
      <c r="B7" s="127"/>
      <c r="C7" s="159" t="s">
        <v>89</v>
      </c>
      <c r="D7" s="161" t="s">
        <v>54</v>
      </c>
      <c r="E7" s="24" t="s">
        <v>13</v>
      </c>
      <c r="F7" s="56" t="s">
        <v>108</v>
      </c>
      <c r="G7" s="67">
        <f>17+16</f>
        <v>33</v>
      </c>
    </row>
    <row r="8" spans="1:255" ht="15" customHeight="1" x14ac:dyDescent="0.2">
      <c r="A8" s="8"/>
      <c r="B8" s="127"/>
      <c r="C8" s="159" t="s">
        <v>89</v>
      </c>
      <c r="D8" s="159" t="s">
        <v>20</v>
      </c>
      <c r="E8" s="49" t="s">
        <v>13</v>
      </c>
      <c r="F8" s="12" t="s">
        <v>127</v>
      </c>
      <c r="G8" s="17">
        <f>16+23</f>
        <v>39</v>
      </c>
    </row>
    <row r="9" spans="1:255" ht="15" customHeight="1" x14ac:dyDescent="0.2">
      <c r="A9" s="8"/>
      <c r="B9" s="127"/>
      <c r="C9" s="158" t="s">
        <v>90</v>
      </c>
      <c r="D9" s="161" t="s">
        <v>34</v>
      </c>
      <c r="E9" s="12" t="s">
        <v>4</v>
      </c>
      <c r="F9" s="12" t="s">
        <v>144</v>
      </c>
      <c r="G9" s="10">
        <v>16</v>
      </c>
    </row>
    <row r="10" spans="1:255" ht="15" customHeight="1" x14ac:dyDescent="0.2">
      <c r="A10" s="8"/>
      <c r="B10" s="127"/>
      <c r="C10" s="158" t="s">
        <v>89</v>
      </c>
      <c r="D10" s="165" t="s">
        <v>158</v>
      </c>
      <c r="E10" s="36" t="s">
        <v>4</v>
      </c>
      <c r="F10" s="68" t="s">
        <v>111</v>
      </c>
      <c r="G10" s="10">
        <f>23+24</f>
        <v>47</v>
      </c>
    </row>
    <row r="11" spans="1:255" ht="15" customHeight="1" x14ac:dyDescent="0.2">
      <c r="A11" s="8"/>
      <c r="B11" s="127"/>
      <c r="C11" s="158" t="s">
        <v>89</v>
      </c>
      <c r="D11" s="165" t="s">
        <v>159</v>
      </c>
      <c r="E11" s="36" t="s">
        <v>4</v>
      </c>
      <c r="F11" s="9" t="s">
        <v>143</v>
      </c>
      <c r="G11" s="158">
        <v>19</v>
      </c>
    </row>
    <row r="12" spans="1:255" ht="15" customHeight="1" thickBot="1" x14ac:dyDescent="0.25">
      <c r="A12" s="8"/>
      <c r="B12" s="127"/>
      <c r="G12" s="10">
        <f>SUM(G6:G11)</f>
        <v>183</v>
      </c>
    </row>
    <row r="13" spans="1:255" ht="15" customHeight="1" thickBot="1" x14ac:dyDescent="0.25">
      <c r="A13" s="73"/>
      <c r="B13" s="128"/>
      <c r="C13" s="163"/>
      <c r="D13" s="163"/>
      <c r="E13" s="74"/>
      <c r="F13" s="75"/>
      <c r="G13" s="76"/>
    </row>
    <row r="14" spans="1:255" ht="15" customHeight="1" x14ac:dyDescent="0.2">
      <c r="A14" s="8"/>
      <c r="B14" s="142">
        <v>0.53125</v>
      </c>
      <c r="C14" s="158" t="s">
        <v>91</v>
      </c>
      <c r="D14" s="158" t="s">
        <v>135</v>
      </c>
      <c r="E14" s="10" t="s">
        <v>4</v>
      </c>
      <c r="F14" s="1" t="s">
        <v>136</v>
      </c>
      <c r="G14" s="16">
        <f>22+23</f>
        <v>45</v>
      </c>
    </row>
    <row r="15" spans="1:255" ht="15" customHeight="1" x14ac:dyDescent="0.2">
      <c r="A15" s="8"/>
      <c r="B15" s="142"/>
      <c r="C15" s="160" t="s">
        <v>93</v>
      </c>
      <c r="D15" s="158" t="s">
        <v>62</v>
      </c>
      <c r="E15" s="24" t="s">
        <v>4</v>
      </c>
      <c r="F15" s="9" t="s">
        <v>119</v>
      </c>
      <c r="G15" s="17">
        <v>22</v>
      </c>
    </row>
    <row r="16" spans="1:255" ht="15" customHeight="1" x14ac:dyDescent="0.2">
      <c r="A16" s="8"/>
      <c r="B16" s="145"/>
      <c r="C16" s="164" t="s">
        <v>91</v>
      </c>
      <c r="D16" s="162" t="s">
        <v>76</v>
      </c>
      <c r="E16" s="37" t="s">
        <v>4</v>
      </c>
      <c r="F16" s="39" t="s">
        <v>75</v>
      </c>
      <c r="G16" s="13">
        <v>15</v>
      </c>
    </row>
    <row r="17" spans="1:8" ht="18" customHeight="1" x14ac:dyDescent="0.2">
      <c r="A17" s="8"/>
      <c r="B17" s="127"/>
      <c r="C17" s="165" t="s">
        <v>92</v>
      </c>
      <c r="D17" s="166" t="s">
        <v>55</v>
      </c>
      <c r="E17" s="9" t="s">
        <v>4</v>
      </c>
      <c r="F17" s="1" t="s">
        <v>106</v>
      </c>
      <c r="G17" s="20">
        <v>20</v>
      </c>
    </row>
    <row r="18" spans="1:8" ht="15" customHeight="1" thickBot="1" x14ac:dyDescent="0.25">
      <c r="A18" s="8"/>
      <c r="B18" s="127"/>
      <c r="G18" s="10">
        <f>SUM(G14:G17)</f>
        <v>102</v>
      </c>
    </row>
    <row r="19" spans="1:8" ht="15" customHeight="1" thickBot="1" x14ac:dyDescent="0.25">
      <c r="A19" s="77"/>
      <c r="B19" s="129"/>
      <c r="C19" s="167"/>
      <c r="D19" s="167"/>
      <c r="E19" s="78"/>
      <c r="F19" s="79"/>
      <c r="G19" s="78"/>
    </row>
    <row r="20" spans="1:8" ht="15" customHeight="1" x14ac:dyDescent="0.2">
      <c r="A20" s="8"/>
      <c r="B20" s="142">
        <v>0.61458333333333337</v>
      </c>
      <c r="C20" s="158" t="s">
        <v>90</v>
      </c>
      <c r="D20" s="158" t="s">
        <v>84</v>
      </c>
      <c r="E20" s="9" t="s">
        <v>4</v>
      </c>
      <c r="F20" s="9" t="s">
        <v>65</v>
      </c>
      <c r="G20" s="10">
        <v>28</v>
      </c>
    </row>
    <row r="21" spans="1:8" ht="15" customHeight="1" x14ac:dyDescent="0.2">
      <c r="A21" s="8"/>
      <c r="B21" s="142"/>
      <c r="C21" s="158" t="s">
        <v>90</v>
      </c>
      <c r="D21" s="158" t="s">
        <v>25</v>
      </c>
      <c r="E21" s="9" t="s">
        <v>4</v>
      </c>
      <c r="F21" s="58" t="s">
        <v>126</v>
      </c>
      <c r="G21" s="13">
        <f>17+10+23</f>
        <v>50</v>
      </c>
    </row>
    <row r="22" spans="1:8" ht="15" customHeight="1" x14ac:dyDescent="0.2">
      <c r="A22" s="8"/>
      <c r="C22" s="164" t="s">
        <v>91</v>
      </c>
      <c r="D22" s="161" t="s">
        <v>68</v>
      </c>
      <c r="E22" s="36" t="s">
        <v>4</v>
      </c>
      <c r="F22" s="9" t="s">
        <v>69</v>
      </c>
      <c r="G22" s="10">
        <v>24</v>
      </c>
    </row>
    <row r="23" spans="1:8" x14ac:dyDescent="0.2">
      <c r="A23" s="8"/>
      <c r="B23" s="127"/>
      <c r="C23" s="164" t="s">
        <v>91</v>
      </c>
      <c r="D23" s="159" t="s">
        <v>44</v>
      </c>
      <c r="E23" s="12" t="s">
        <v>4</v>
      </c>
      <c r="F23" s="41" t="s">
        <v>104</v>
      </c>
      <c r="G23" s="20">
        <v>12</v>
      </c>
      <c r="H23" s="71"/>
    </row>
    <row r="24" spans="1:8" x14ac:dyDescent="0.2">
      <c r="A24" s="8"/>
      <c r="B24" s="127"/>
      <c r="C24" s="158" t="s">
        <v>91</v>
      </c>
      <c r="D24" s="162" t="s">
        <v>97</v>
      </c>
      <c r="E24" s="47" t="s">
        <v>4</v>
      </c>
      <c r="F24" s="39" t="s">
        <v>96</v>
      </c>
      <c r="G24" s="13">
        <f>14</f>
        <v>14</v>
      </c>
    </row>
    <row r="25" spans="1:8" x14ac:dyDescent="0.2">
      <c r="C25" s="158" t="s">
        <v>91</v>
      </c>
      <c r="D25" s="161" t="s">
        <v>118</v>
      </c>
      <c r="E25" s="10" t="s">
        <v>4</v>
      </c>
      <c r="F25" s="9" t="s">
        <v>113</v>
      </c>
      <c r="G25" s="10">
        <v>16</v>
      </c>
    </row>
    <row r="26" spans="1:8" x14ac:dyDescent="0.2">
      <c r="C26" s="164" t="s">
        <v>91</v>
      </c>
      <c r="D26" s="158" t="s">
        <v>36</v>
      </c>
      <c r="E26" s="9" t="s">
        <v>4</v>
      </c>
      <c r="F26" s="9" t="s">
        <v>151</v>
      </c>
      <c r="G26" s="10">
        <f>12+26+10</f>
        <v>48</v>
      </c>
      <c r="H26" s="70" t="s">
        <v>149</v>
      </c>
    </row>
    <row r="27" spans="1:8" s="8" customFormat="1" ht="15" customHeight="1" x14ac:dyDescent="0.2">
      <c r="A27" s="61"/>
      <c r="B27" s="130"/>
      <c r="C27" s="169"/>
      <c r="D27" s="170"/>
      <c r="E27" s="63"/>
      <c r="F27" s="62"/>
      <c r="G27" s="146">
        <f>SUM(G20:G26)</f>
        <v>192</v>
      </c>
      <c r="H27" s="70"/>
    </row>
    <row r="28" spans="1:8" ht="15" customHeight="1" x14ac:dyDescent="0.2">
      <c r="A28" s="64" t="s">
        <v>82</v>
      </c>
      <c r="C28" s="171" t="s">
        <v>146</v>
      </c>
      <c r="D28" s="172" t="s">
        <v>147</v>
      </c>
      <c r="E28" s="65" t="s">
        <v>148</v>
      </c>
      <c r="F28" s="152" t="s">
        <v>105</v>
      </c>
      <c r="G28" s="144">
        <v>26</v>
      </c>
    </row>
    <row r="29" spans="1:8" ht="15" customHeight="1" x14ac:dyDescent="0.2">
      <c r="A29" s="18">
        <v>42500</v>
      </c>
      <c r="B29" s="141">
        <v>0.39583333333333331</v>
      </c>
      <c r="C29" s="159" t="s">
        <v>88</v>
      </c>
      <c r="D29" s="161" t="s">
        <v>43</v>
      </c>
      <c r="E29" s="12" t="s">
        <v>53</v>
      </c>
      <c r="F29" s="35" t="s">
        <v>42</v>
      </c>
      <c r="G29" s="13">
        <v>13</v>
      </c>
    </row>
    <row r="30" spans="1:8" ht="15" customHeight="1" x14ac:dyDescent="0.2">
      <c r="A30" s="8"/>
      <c r="B30" s="127"/>
      <c r="C30" s="168" t="s">
        <v>90</v>
      </c>
      <c r="D30" s="161" t="s">
        <v>154</v>
      </c>
      <c r="E30" s="36" t="s">
        <v>52</v>
      </c>
      <c r="F30" s="1" t="s">
        <v>131</v>
      </c>
      <c r="G30" s="10">
        <v>18</v>
      </c>
    </row>
    <row r="31" spans="1:8" ht="15" customHeight="1" x14ac:dyDescent="0.2">
      <c r="A31" s="8"/>
      <c r="B31" s="127"/>
      <c r="C31" s="158" t="s">
        <v>90</v>
      </c>
      <c r="D31" s="158" t="s">
        <v>129</v>
      </c>
      <c r="E31" s="9" t="s">
        <v>4</v>
      </c>
      <c r="F31" s="9" t="s">
        <v>153</v>
      </c>
      <c r="G31" s="17">
        <f>28+16+23</f>
        <v>67</v>
      </c>
    </row>
    <row r="32" spans="1:8" ht="15" customHeight="1" x14ac:dyDescent="0.2">
      <c r="A32" s="8"/>
      <c r="B32" s="127"/>
      <c r="C32" s="158" t="s">
        <v>91</v>
      </c>
      <c r="D32" s="161" t="s">
        <v>70</v>
      </c>
      <c r="E32" s="36" t="s">
        <v>4</v>
      </c>
      <c r="F32" s="36" t="s">
        <v>123</v>
      </c>
      <c r="G32" s="33">
        <f>17+16+10</f>
        <v>43</v>
      </c>
    </row>
    <row r="33" spans="1:254" ht="15" customHeight="1" x14ac:dyDescent="0.2">
      <c r="A33" s="8"/>
      <c r="B33" s="127"/>
      <c r="C33" s="158" t="s">
        <v>90</v>
      </c>
      <c r="D33" s="161" t="s">
        <v>35</v>
      </c>
      <c r="E33" s="49" t="s">
        <v>4</v>
      </c>
      <c r="F33" s="12" t="s">
        <v>144</v>
      </c>
      <c r="G33" s="13">
        <v>16</v>
      </c>
    </row>
    <row r="34" spans="1:254" ht="15" customHeight="1" x14ac:dyDescent="0.2">
      <c r="A34" s="8"/>
      <c r="B34" s="127"/>
      <c r="C34" s="158" t="s">
        <v>90</v>
      </c>
      <c r="D34" s="161" t="s">
        <v>37</v>
      </c>
      <c r="E34" s="9" t="s">
        <v>4</v>
      </c>
      <c r="F34" s="40" t="s">
        <v>94</v>
      </c>
      <c r="G34" s="50">
        <f>22+23</f>
        <v>45</v>
      </c>
    </row>
    <row r="35" spans="1:254" ht="15" customHeight="1" x14ac:dyDescent="0.2">
      <c r="A35" s="8"/>
      <c r="B35" s="127"/>
      <c r="C35" s="158" t="s">
        <v>91</v>
      </c>
      <c r="D35" s="159" t="s">
        <v>51</v>
      </c>
      <c r="E35" s="49" t="s">
        <v>4</v>
      </c>
      <c r="F35" s="12" t="s">
        <v>120</v>
      </c>
      <c r="G35" s="10">
        <v>22</v>
      </c>
    </row>
    <row r="36" spans="1:254" ht="15" customHeight="1" x14ac:dyDescent="0.2">
      <c r="A36" s="8"/>
      <c r="B36" s="127"/>
      <c r="C36" s="158" t="s">
        <v>92</v>
      </c>
      <c r="D36" s="161" t="s">
        <v>60</v>
      </c>
      <c r="E36" s="49" t="s">
        <v>4</v>
      </c>
      <c r="F36" s="12" t="s">
        <v>106</v>
      </c>
      <c r="G36" s="13">
        <v>20</v>
      </c>
    </row>
    <row r="37" spans="1:254" ht="15" customHeight="1" thickBot="1" x14ac:dyDescent="0.25">
      <c r="A37" s="8"/>
      <c r="B37" s="127"/>
      <c r="C37" s="173"/>
      <c r="G37" s="15">
        <f>SUM(G31:G35)</f>
        <v>193</v>
      </c>
    </row>
    <row r="38" spans="1:254" ht="15" customHeight="1" thickBot="1" x14ac:dyDescent="0.25">
      <c r="A38" s="80"/>
      <c r="B38" s="131"/>
      <c r="C38" s="174"/>
      <c r="D38" s="175"/>
      <c r="E38" s="81"/>
      <c r="F38" s="82"/>
      <c r="G38" s="83"/>
    </row>
    <row r="39" spans="1:254" ht="15" customHeight="1" x14ac:dyDescent="0.2">
      <c r="A39" s="59"/>
      <c r="B39" s="143">
        <v>0.5</v>
      </c>
      <c r="C39" s="158" t="s">
        <v>90</v>
      </c>
      <c r="D39" s="158" t="s">
        <v>115</v>
      </c>
      <c r="E39" s="24" t="s">
        <v>4</v>
      </c>
      <c r="F39" s="1" t="s">
        <v>113</v>
      </c>
      <c r="G39" s="15">
        <v>16</v>
      </c>
    </row>
    <row r="40" spans="1:254" ht="15" customHeight="1" x14ac:dyDescent="0.2">
      <c r="A40" s="8"/>
      <c r="B40" s="127"/>
      <c r="C40" s="158" t="s">
        <v>90</v>
      </c>
      <c r="D40" s="158" t="s">
        <v>46</v>
      </c>
      <c r="E40" s="9" t="s">
        <v>4</v>
      </c>
      <c r="F40" s="1" t="s">
        <v>104</v>
      </c>
      <c r="G40" s="16">
        <v>12</v>
      </c>
    </row>
    <row r="41" spans="1:254" ht="15" customHeight="1" x14ac:dyDescent="0.2">
      <c r="A41" s="8"/>
      <c r="B41" s="127"/>
      <c r="C41" s="168" t="s">
        <v>91</v>
      </c>
      <c r="D41" s="158" t="s">
        <v>142</v>
      </c>
      <c r="E41" s="9" t="s">
        <v>4</v>
      </c>
      <c r="F41" s="1" t="s">
        <v>143</v>
      </c>
      <c r="G41" s="10">
        <v>19</v>
      </c>
    </row>
    <row r="42" spans="1:254" ht="15" customHeight="1" x14ac:dyDescent="0.2">
      <c r="A42" s="8"/>
      <c r="B42" s="127"/>
      <c r="C42" s="164" t="s">
        <v>91</v>
      </c>
      <c r="D42" s="158" t="s">
        <v>74</v>
      </c>
      <c r="E42" s="9" t="s">
        <v>4</v>
      </c>
      <c r="F42" s="1" t="s">
        <v>75</v>
      </c>
      <c r="G42" s="10">
        <v>15</v>
      </c>
    </row>
    <row r="43" spans="1:254" ht="15" customHeight="1" x14ac:dyDescent="0.2">
      <c r="A43" s="8"/>
      <c r="B43" s="127"/>
      <c r="C43" s="158" t="s">
        <v>90</v>
      </c>
      <c r="D43" s="158" t="s">
        <v>41</v>
      </c>
      <c r="E43" s="9" t="s">
        <v>4</v>
      </c>
      <c r="F43" s="1" t="s">
        <v>95</v>
      </c>
      <c r="G43" s="32">
        <v>12</v>
      </c>
      <c r="H43" s="70" t="s">
        <v>149</v>
      </c>
    </row>
    <row r="44" spans="1:254" ht="15" customHeight="1" x14ac:dyDescent="0.2">
      <c r="A44" s="8"/>
      <c r="B44" s="127"/>
      <c r="C44" s="165" t="s">
        <v>92</v>
      </c>
      <c r="D44" s="158" t="s">
        <v>64</v>
      </c>
      <c r="E44" s="9" t="s">
        <v>4</v>
      </c>
      <c r="F44" s="9" t="s">
        <v>109</v>
      </c>
      <c r="G44" s="24">
        <v>17</v>
      </c>
    </row>
    <row r="45" spans="1:254" ht="15" customHeight="1" thickBot="1" x14ac:dyDescent="0.25">
      <c r="A45" s="8"/>
      <c r="B45" s="127"/>
      <c r="C45" s="173"/>
      <c r="D45" s="176"/>
      <c r="E45" s="49"/>
      <c r="F45" s="68"/>
      <c r="G45" s="10">
        <f>SUM(G39:G44)</f>
        <v>91</v>
      </c>
    </row>
    <row r="46" spans="1:254" ht="15" customHeight="1" thickBot="1" x14ac:dyDescent="0.25">
      <c r="A46" s="77"/>
      <c r="B46" s="129"/>
      <c r="C46" s="177"/>
      <c r="D46" s="178"/>
      <c r="E46" s="85"/>
      <c r="F46" s="84"/>
      <c r="G46" s="78"/>
    </row>
    <row r="47" spans="1:254" ht="15" customHeight="1" x14ac:dyDescent="0.2">
      <c r="A47" s="8"/>
      <c r="B47" s="142">
        <v>0.60416666666666663</v>
      </c>
      <c r="C47" s="165" t="s">
        <v>92</v>
      </c>
      <c r="D47" s="179" t="s">
        <v>66</v>
      </c>
      <c r="E47" s="60" t="s">
        <v>53</v>
      </c>
      <c r="F47" s="60" t="s">
        <v>12</v>
      </c>
      <c r="G47" s="66">
        <v>12</v>
      </c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</row>
    <row r="48" spans="1:254" ht="15" customHeight="1" x14ac:dyDescent="0.2">
      <c r="A48" s="8"/>
      <c r="B48" s="127"/>
      <c r="C48" s="158" t="s">
        <v>90</v>
      </c>
      <c r="D48" s="158" t="s">
        <v>17</v>
      </c>
      <c r="E48" s="9" t="s">
        <v>4</v>
      </c>
      <c r="F48" s="9" t="s">
        <v>134</v>
      </c>
      <c r="G48" s="15">
        <f>20 +9</f>
        <v>29</v>
      </c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</row>
    <row r="49" spans="1:254" ht="15" customHeight="1" x14ac:dyDescent="0.2">
      <c r="A49" s="8"/>
      <c r="B49" s="127"/>
      <c r="C49" s="164" t="s">
        <v>91</v>
      </c>
      <c r="D49" s="161" t="s">
        <v>22</v>
      </c>
      <c r="E49" s="13" t="s">
        <v>4</v>
      </c>
      <c r="F49" s="56" t="s">
        <v>152</v>
      </c>
      <c r="G49" s="16">
        <f>24+22+24+24+22+23</f>
        <v>139</v>
      </c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</row>
    <row r="50" spans="1:254" ht="15.75" customHeight="1" x14ac:dyDescent="0.2">
      <c r="A50" s="8"/>
      <c r="B50" s="127"/>
      <c r="C50" s="164" t="s">
        <v>91</v>
      </c>
      <c r="D50" s="158" t="s">
        <v>138</v>
      </c>
      <c r="E50" s="10" t="s">
        <v>4</v>
      </c>
      <c r="F50" s="1" t="s">
        <v>96</v>
      </c>
      <c r="G50" s="15">
        <v>14</v>
      </c>
      <c r="H50" s="72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</row>
    <row r="51" spans="1:254" x14ac:dyDescent="0.2">
      <c r="A51" s="8"/>
      <c r="B51" s="126"/>
      <c r="C51" s="165" t="s">
        <v>92</v>
      </c>
      <c r="D51" s="158" t="s">
        <v>78</v>
      </c>
      <c r="E51" s="24" t="s">
        <v>4</v>
      </c>
      <c r="F51" s="9" t="s">
        <v>106</v>
      </c>
      <c r="G51" s="7">
        <v>20</v>
      </c>
    </row>
    <row r="52" spans="1:254" ht="15" customHeight="1" x14ac:dyDescent="0.2">
      <c r="B52" s="126"/>
      <c r="C52" s="173"/>
      <c r="D52" s="159"/>
      <c r="E52" s="12"/>
      <c r="F52" s="55"/>
      <c r="G52" s="13">
        <f>SUM(G48:G51)</f>
        <v>202</v>
      </c>
    </row>
    <row r="53" spans="1:254" ht="15" customHeight="1" x14ac:dyDescent="0.2">
      <c r="A53" s="4"/>
      <c r="B53" s="148"/>
      <c r="C53" s="180"/>
      <c r="D53" s="181"/>
      <c r="E53" s="150"/>
      <c r="F53" s="149"/>
      <c r="G53" s="151"/>
    </row>
    <row r="54" spans="1:254" s="8" customFormat="1" ht="15" customHeight="1" x14ac:dyDescent="0.2">
      <c r="B54" s="127"/>
      <c r="C54" s="164"/>
      <c r="D54" s="159"/>
      <c r="E54" s="12"/>
      <c r="F54" s="19"/>
      <c r="G54" s="147"/>
      <c r="H54" s="70"/>
    </row>
    <row r="55" spans="1:254" ht="15" customHeight="1" x14ac:dyDescent="0.2">
      <c r="A55" s="8" t="s">
        <v>8</v>
      </c>
      <c r="B55" s="142">
        <v>0.39583333333333331</v>
      </c>
      <c r="C55" s="164" t="s">
        <v>88</v>
      </c>
      <c r="D55" s="159" t="s">
        <v>130</v>
      </c>
      <c r="E55" s="12" t="s">
        <v>53</v>
      </c>
      <c r="F55" s="12" t="s">
        <v>131</v>
      </c>
      <c r="G55" s="13">
        <v>18</v>
      </c>
      <c r="H55" s="71"/>
    </row>
    <row r="56" spans="1:254" ht="15" customHeight="1" x14ac:dyDescent="0.2">
      <c r="A56" s="5">
        <v>42501</v>
      </c>
      <c r="B56" s="126"/>
      <c r="C56" s="159" t="s">
        <v>90</v>
      </c>
      <c r="D56" s="165" t="s">
        <v>72</v>
      </c>
      <c r="E56" s="36" t="s">
        <v>4</v>
      </c>
      <c r="F56" s="12" t="s">
        <v>124</v>
      </c>
      <c r="G56" s="13">
        <f>16+10</f>
        <v>26</v>
      </c>
      <c r="H56" s="71"/>
    </row>
    <row r="57" spans="1:254" ht="15" customHeight="1" x14ac:dyDescent="0.2">
      <c r="A57" s="5"/>
      <c r="B57" s="126"/>
      <c r="C57" s="158" t="s">
        <v>90</v>
      </c>
      <c r="D57" s="158" t="s">
        <v>67</v>
      </c>
      <c r="E57" s="9" t="s">
        <v>4</v>
      </c>
      <c r="F57" s="9" t="s">
        <v>42</v>
      </c>
      <c r="G57" s="15">
        <v>13</v>
      </c>
      <c r="H57" s="71"/>
    </row>
    <row r="58" spans="1:254" ht="15" customHeight="1" x14ac:dyDescent="0.2">
      <c r="B58" s="126"/>
      <c r="C58" s="158" t="s">
        <v>90</v>
      </c>
      <c r="D58" s="158" t="s">
        <v>58</v>
      </c>
      <c r="E58" s="9" t="s">
        <v>4</v>
      </c>
      <c r="F58" s="9" t="s">
        <v>144</v>
      </c>
      <c r="G58" s="13">
        <v>16</v>
      </c>
      <c r="H58" s="71"/>
    </row>
    <row r="59" spans="1:254" ht="15" customHeight="1" x14ac:dyDescent="0.2">
      <c r="B59" s="126"/>
      <c r="C59" s="158" t="s">
        <v>90</v>
      </c>
      <c r="D59" s="158" t="s">
        <v>100</v>
      </c>
      <c r="E59" s="10" t="s">
        <v>4</v>
      </c>
      <c r="F59" s="9" t="s">
        <v>114</v>
      </c>
      <c r="G59" s="10">
        <f>14+16</f>
        <v>30</v>
      </c>
      <c r="H59" s="71"/>
    </row>
    <row r="60" spans="1:254" ht="15" customHeight="1" x14ac:dyDescent="0.2">
      <c r="B60" s="126"/>
      <c r="C60" s="158" t="s">
        <v>90</v>
      </c>
      <c r="D60" s="158" t="s">
        <v>40</v>
      </c>
      <c r="E60" s="10" t="s">
        <v>4</v>
      </c>
      <c r="F60" s="57" t="s">
        <v>141</v>
      </c>
      <c r="G60" s="10">
        <f>22+23+2+1+2</f>
        <v>50</v>
      </c>
      <c r="I60" s="106"/>
      <c r="J60" s="107"/>
      <c r="K60" s="107"/>
      <c r="L60" s="107"/>
      <c r="M60" s="107"/>
      <c r="N60" s="107"/>
      <c r="O60" s="107"/>
      <c r="P60" s="107"/>
    </row>
    <row r="61" spans="1:254" ht="15" customHeight="1" x14ac:dyDescent="0.2">
      <c r="B61" s="126"/>
      <c r="C61" s="158" t="s">
        <v>90</v>
      </c>
      <c r="D61" s="158" t="s">
        <v>19</v>
      </c>
      <c r="E61" s="12" t="s">
        <v>4</v>
      </c>
      <c r="F61" s="9" t="s">
        <v>132</v>
      </c>
      <c r="G61" s="13">
        <f>20+9</f>
        <v>29</v>
      </c>
      <c r="I61" s="106"/>
      <c r="J61" s="107"/>
      <c r="K61" s="107"/>
      <c r="L61" s="107"/>
      <c r="M61" s="107"/>
      <c r="N61" s="107"/>
      <c r="O61" s="107"/>
      <c r="P61" s="107"/>
    </row>
    <row r="62" spans="1:254" ht="15" customHeight="1" x14ac:dyDescent="0.2">
      <c r="B62" s="126"/>
      <c r="C62" s="158" t="s">
        <v>90</v>
      </c>
      <c r="D62" s="159" t="s">
        <v>80</v>
      </c>
      <c r="E62" s="12" t="s">
        <v>4</v>
      </c>
      <c r="F62" s="12" t="s">
        <v>12</v>
      </c>
      <c r="G62" s="103">
        <v>12</v>
      </c>
      <c r="I62" s="106"/>
      <c r="J62" s="107"/>
      <c r="K62" s="107"/>
      <c r="L62" s="107"/>
      <c r="M62" s="107"/>
      <c r="N62" s="107"/>
      <c r="O62" s="107"/>
      <c r="P62" s="107"/>
    </row>
    <row r="63" spans="1:254" s="107" customFormat="1" ht="15.75" thickBot="1" x14ac:dyDescent="0.25">
      <c r="A63"/>
      <c r="B63" s="126"/>
      <c r="C63" s="173"/>
      <c r="D63" s="162"/>
      <c r="E63" s="37"/>
      <c r="F63" s="39"/>
      <c r="G63" s="13">
        <f>SUM(G56:G62)</f>
        <v>176</v>
      </c>
      <c r="H63" s="118"/>
    </row>
    <row r="64" spans="1:254" s="107" customFormat="1" ht="15.75" thickBot="1" x14ac:dyDescent="0.25">
      <c r="A64" s="110"/>
      <c r="B64" s="132"/>
      <c r="C64" s="182"/>
      <c r="D64" s="182"/>
      <c r="E64" s="111"/>
      <c r="F64" s="112"/>
      <c r="G64" s="113"/>
      <c r="H64" s="118"/>
    </row>
    <row r="65" spans="1:16" ht="18.75" customHeight="1" x14ac:dyDescent="0.2">
      <c r="A65" s="114"/>
      <c r="B65" s="143">
        <v>0.5</v>
      </c>
      <c r="C65" s="158" t="s">
        <v>90</v>
      </c>
      <c r="D65" s="183" t="s">
        <v>24</v>
      </c>
      <c r="E65" s="115" t="s">
        <v>4</v>
      </c>
      <c r="F65" s="116" t="s">
        <v>152</v>
      </c>
      <c r="G65" s="117">
        <f>24+22+24+23+22+23</f>
        <v>138</v>
      </c>
      <c r="I65" s="107"/>
      <c r="J65" s="107"/>
      <c r="K65" s="107"/>
      <c r="L65" s="107"/>
      <c r="M65" s="107"/>
      <c r="N65" s="107"/>
      <c r="O65" s="107"/>
      <c r="P65" s="107"/>
    </row>
    <row r="66" spans="1:16" s="105" customFormat="1" ht="18.75" customHeight="1" x14ac:dyDescent="0.2">
      <c r="A66" s="8"/>
      <c r="B66" s="127"/>
      <c r="C66" s="164" t="s">
        <v>91</v>
      </c>
      <c r="D66" s="176" t="s">
        <v>15</v>
      </c>
      <c r="E66" s="49" t="s">
        <v>4</v>
      </c>
      <c r="F66" s="68" t="s">
        <v>112</v>
      </c>
      <c r="G66" s="10">
        <f>23+24+16</f>
        <v>63</v>
      </c>
      <c r="H66" s="70" t="s">
        <v>150</v>
      </c>
      <c r="I66" s="108"/>
      <c r="J66" s="108"/>
      <c r="K66" s="108"/>
      <c r="L66" s="108"/>
      <c r="M66" s="108"/>
      <c r="N66" s="108"/>
      <c r="O66" s="108"/>
      <c r="P66" s="108"/>
    </row>
    <row r="67" spans="1:16" ht="15" customHeight="1" thickBot="1" x14ac:dyDescent="0.25">
      <c r="A67" s="8"/>
      <c r="B67" s="127"/>
      <c r="C67" s="160"/>
      <c r="G67" s="10">
        <f>SUM(G65:G66)</f>
        <v>201</v>
      </c>
      <c r="I67" s="107"/>
      <c r="J67" s="107"/>
      <c r="K67" s="107"/>
      <c r="L67" s="107"/>
      <c r="M67" s="107"/>
      <c r="N67" s="107"/>
      <c r="O67" s="107"/>
      <c r="P67" s="107"/>
    </row>
    <row r="68" spans="1:16" ht="15" customHeight="1" thickBot="1" x14ac:dyDescent="0.25">
      <c r="A68" s="86"/>
      <c r="B68" s="133"/>
      <c r="C68" s="184"/>
      <c r="D68" s="185"/>
      <c r="E68" s="87"/>
      <c r="F68" s="88"/>
      <c r="G68" s="89"/>
      <c r="I68" s="107"/>
      <c r="J68" s="107"/>
      <c r="K68" s="107"/>
      <c r="L68" s="107"/>
      <c r="M68" s="107"/>
      <c r="N68" s="107"/>
      <c r="O68" s="107"/>
      <c r="P68" s="107"/>
    </row>
    <row r="69" spans="1:16" ht="15" customHeight="1" x14ac:dyDescent="0.2">
      <c r="A69" s="8"/>
      <c r="B69" s="142">
        <v>0.60416666666666663</v>
      </c>
      <c r="C69" s="158" t="s">
        <v>90</v>
      </c>
      <c r="D69" s="158" t="s">
        <v>32</v>
      </c>
      <c r="E69" s="9" t="s">
        <v>4</v>
      </c>
      <c r="F69" s="9" t="s">
        <v>106</v>
      </c>
      <c r="G69" s="20">
        <v>20</v>
      </c>
      <c r="H69" s="72"/>
      <c r="I69" s="107"/>
      <c r="J69" s="107"/>
      <c r="K69" s="107"/>
      <c r="L69" s="107"/>
      <c r="M69" s="107"/>
      <c r="N69" s="107"/>
      <c r="O69" s="107"/>
      <c r="P69" s="107"/>
    </row>
    <row r="70" spans="1:16" ht="15" customHeight="1" x14ac:dyDescent="0.2">
      <c r="A70" s="8"/>
      <c r="B70" s="127"/>
      <c r="C70" s="158" t="s">
        <v>90</v>
      </c>
      <c r="D70" s="158" t="s">
        <v>39</v>
      </c>
      <c r="E70" s="9" t="s">
        <v>4</v>
      </c>
      <c r="F70" s="39" t="s">
        <v>94</v>
      </c>
      <c r="G70" s="13">
        <f>22+23</f>
        <v>45</v>
      </c>
      <c r="H70" s="72"/>
      <c r="I70" s="107"/>
      <c r="J70" s="107"/>
      <c r="K70" s="107"/>
      <c r="L70" s="107"/>
      <c r="M70" s="107"/>
      <c r="N70" s="107"/>
      <c r="O70" s="107"/>
      <c r="P70" s="107"/>
    </row>
    <row r="71" spans="1:16" ht="15" customHeight="1" x14ac:dyDescent="0.2">
      <c r="A71" s="8"/>
      <c r="B71" s="127"/>
      <c r="C71" s="158" t="s">
        <v>90</v>
      </c>
      <c r="D71" s="158" t="s">
        <v>57</v>
      </c>
      <c r="E71" s="9" t="s">
        <v>4</v>
      </c>
      <c r="F71" s="9" t="s">
        <v>104</v>
      </c>
      <c r="G71" s="20">
        <v>12</v>
      </c>
      <c r="I71" s="106"/>
      <c r="J71" s="107"/>
      <c r="K71" s="107"/>
      <c r="L71" s="107"/>
      <c r="M71" s="107"/>
      <c r="N71" s="107"/>
      <c r="O71" s="107"/>
      <c r="P71" s="107"/>
    </row>
    <row r="72" spans="1:16" ht="15" customHeight="1" x14ac:dyDescent="0.2">
      <c r="B72" s="126"/>
      <c r="C72" s="158" t="s">
        <v>90</v>
      </c>
      <c r="D72" s="162" t="s">
        <v>14</v>
      </c>
      <c r="E72" s="37" t="s">
        <v>4</v>
      </c>
      <c r="F72" s="39" t="s">
        <v>128</v>
      </c>
      <c r="G72" s="13">
        <f>26+16+23</f>
        <v>65</v>
      </c>
      <c r="I72" s="107"/>
      <c r="J72" s="107"/>
      <c r="K72" s="107"/>
      <c r="L72" s="107"/>
      <c r="M72" s="107"/>
      <c r="N72" s="107"/>
      <c r="O72" s="107"/>
      <c r="P72" s="107"/>
    </row>
    <row r="73" spans="1:16" ht="15" customHeight="1" x14ac:dyDescent="0.2">
      <c r="A73" s="8"/>
      <c r="B73" s="127"/>
      <c r="C73" s="164" t="s">
        <v>91</v>
      </c>
      <c r="D73" s="159" t="s">
        <v>99</v>
      </c>
      <c r="E73" s="12" t="s">
        <v>4</v>
      </c>
      <c r="F73" s="12" t="s">
        <v>114</v>
      </c>
      <c r="G73" s="20">
        <f>14+16</f>
        <v>30</v>
      </c>
      <c r="I73" s="107"/>
      <c r="J73" s="107"/>
      <c r="K73" s="107"/>
      <c r="L73" s="107"/>
      <c r="M73" s="107"/>
      <c r="N73" s="107"/>
      <c r="O73" s="107"/>
      <c r="P73" s="107"/>
    </row>
    <row r="74" spans="1:16" ht="15" customHeight="1" x14ac:dyDescent="0.2">
      <c r="A74" s="8"/>
      <c r="B74" s="127"/>
      <c r="C74" s="158" t="s">
        <v>90</v>
      </c>
      <c r="D74" s="158" t="s">
        <v>16</v>
      </c>
      <c r="E74" s="10" t="s">
        <v>4</v>
      </c>
      <c r="F74" s="9" t="s">
        <v>65</v>
      </c>
      <c r="G74" s="17">
        <v>28</v>
      </c>
      <c r="I74" s="107"/>
      <c r="J74" s="107"/>
      <c r="K74" s="107"/>
      <c r="L74" s="107"/>
      <c r="M74" s="107"/>
      <c r="N74" s="107"/>
      <c r="O74" s="107"/>
      <c r="P74" s="107"/>
    </row>
    <row r="75" spans="1:16" ht="15" customHeight="1" thickBot="1" x14ac:dyDescent="0.25">
      <c r="A75" s="90"/>
      <c r="B75" s="134"/>
      <c r="C75" s="186"/>
      <c r="D75" s="186"/>
      <c r="E75" s="91"/>
      <c r="F75" s="92"/>
      <c r="G75" s="93">
        <f>SUM(G69:G74)</f>
        <v>200</v>
      </c>
      <c r="I75" s="107"/>
      <c r="J75" s="107"/>
      <c r="K75" s="107"/>
      <c r="L75" s="107"/>
      <c r="M75" s="107"/>
      <c r="N75" s="107"/>
      <c r="O75" s="107"/>
      <c r="P75" s="107"/>
    </row>
    <row r="76" spans="1:16" ht="15" customHeight="1" thickBot="1" x14ac:dyDescent="0.25">
      <c r="A76" s="51"/>
      <c r="B76" s="135"/>
      <c r="C76" s="187"/>
      <c r="D76" s="187"/>
      <c r="E76" s="52"/>
      <c r="F76" s="53"/>
      <c r="G76" s="52"/>
      <c r="H76" s="72"/>
      <c r="I76" s="109"/>
      <c r="J76" s="107"/>
      <c r="K76" s="107"/>
      <c r="L76" s="107"/>
      <c r="M76" s="107"/>
      <c r="N76" s="107"/>
      <c r="O76" s="107"/>
      <c r="P76" s="107"/>
    </row>
    <row r="77" spans="1:16" ht="15" customHeight="1" x14ac:dyDescent="0.2">
      <c r="A77" s="8" t="s">
        <v>5</v>
      </c>
      <c r="B77" s="141">
        <v>0.39583333333333331</v>
      </c>
      <c r="C77" s="158" t="s">
        <v>116</v>
      </c>
      <c r="D77" s="161" t="s">
        <v>117</v>
      </c>
      <c r="E77" s="24" t="s">
        <v>4</v>
      </c>
      <c r="F77" s="35" t="s">
        <v>113</v>
      </c>
      <c r="G77" s="10">
        <v>16</v>
      </c>
      <c r="H77" s="72"/>
      <c r="I77" s="109"/>
      <c r="J77" s="107"/>
      <c r="K77" s="107"/>
      <c r="L77" s="107"/>
      <c r="M77" s="107"/>
      <c r="N77" s="107"/>
      <c r="O77" s="107"/>
      <c r="P77" s="107"/>
    </row>
    <row r="78" spans="1:16" x14ac:dyDescent="0.2">
      <c r="A78" s="18">
        <v>42502</v>
      </c>
      <c r="B78" s="127"/>
      <c r="C78" s="158" t="s">
        <v>90</v>
      </c>
      <c r="D78" s="162" t="s">
        <v>47</v>
      </c>
      <c r="E78" s="37" t="s">
        <v>4</v>
      </c>
      <c r="F78" s="39" t="s">
        <v>65</v>
      </c>
      <c r="G78" s="24">
        <v>28</v>
      </c>
      <c r="I78" s="107"/>
      <c r="J78" s="107"/>
      <c r="K78" s="107"/>
      <c r="L78" s="107"/>
      <c r="M78" s="107"/>
      <c r="N78" s="107"/>
      <c r="O78" s="107"/>
      <c r="P78" s="107"/>
    </row>
    <row r="79" spans="1:16" ht="15" customHeight="1" x14ac:dyDescent="0.2">
      <c r="A79" s="8"/>
      <c r="B79" s="127"/>
      <c r="C79" s="158" t="s">
        <v>90</v>
      </c>
      <c r="D79" s="158" t="s">
        <v>50</v>
      </c>
      <c r="E79" s="9" t="s">
        <v>4</v>
      </c>
      <c r="F79" s="1" t="s">
        <v>106</v>
      </c>
      <c r="G79" s="24">
        <v>20</v>
      </c>
      <c r="H79" s="72"/>
      <c r="I79" s="107"/>
      <c r="J79" s="107"/>
      <c r="K79" s="107"/>
      <c r="L79" s="107"/>
      <c r="M79" s="107"/>
      <c r="N79" s="107"/>
      <c r="O79" s="107"/>
      <c r="P79" s="107"/>
    </row>
    <row r="80" spans="1:16" ht="15" customHeight="1" x14ac:dyDescent="0.2">
      <c r="A80" s="8"/>
      <c r="B80" s="127"/>
      <c r="C80" s="158" t="s">
        <v>90</v>
      </c>
      <c r="D80" s="158" t="s">
        <v>56</v>
      </c>
      <c r="E80" s="9" t="s">
        <v>4</v>
      </c>
      <c r="F80" s="9" t="s">
        <v>144</v>
      </c>
      <c r="G80" s="24">
        <v>16</v>
      </c>
      <c r="H80" s="72"/>
      <c r="I80" s="107"/>
      <c r="J80" s="107"/>
      <c r="K80" s="107"/>
      <c r="L80" s="107"/>
      <c r="M80" s="107"/>
      <c r="N80" s="107"/>
      <c r="O80" s="107"/>
      <c r="P80" s="107"/>
    </row>
    <row r="81" spans="1:16" ht="15" customHeight="1" x14ac:dyDescent="0.2">
      <c r="A81" s="8"/>
      <c r="B81" s="127"/>
      <c r="C81" s="158" t="s">
        <v>90</v>
      </c>
      <c r="D81" s="158" t="s">
        <v>38</v>
      </c>
      <c r="E81" s="11" t="s">
        <v>4</v>
      </c>
      <c r="F81" s="9" t="s">
        <v>94</v>
      </c>
      <c r="G81" s="16">
        <f>22+23</f>
        <v>45</v>
      </c>
      <c r="H81" s="72"/>
      <c r="I81" s="107"/>
      <c r="J81" s="107"/>
      <c r="K81" s="107"/>
      <c r="L81" s="107"/>
      <c r="M81" s="107"/>
      <c r="N81" s="107"/>
      <c r="O81" s="107"/>
      <c r="P81" s="107"/>
    </row>
    <row r="82" spans="1:16" ht="15" customHeight="1" x14ac:dyDescent="0.2">
      <c r="A82" s="8"/>
      <c r="B82" s="127"/>
      <c r="C82" s="158" t="s">
        <v>90</v>
      </c>
      <c r="D82" s="161" t="s">
        <v>30</v>
      </c>
      <c r="E82" s="49" t="s">
        <v>4</v>
      </c>
      <c r="F82" s="12" t="s">
        <v>29</v>
      </c>
      <c r="G82" s="13">
        <v>16</v>
      </c>
      <c r="H82" s="72"/>
      <c r="I82" s="107"/>
      <c r="J82" s="107"/>
      <c r="K82" s="107"/>
      <c r="L82" s="107"/>
      <c r="M82" s="107"/>
      <c r="N82" s="107"/>
      <c r="O82" s="107"/>
      <c r="P82" s="107"/>
    </row>
    <row r="83" spans="1:16" ht="15" customHeight="1" x14ac:dyDescent="0.2">
      <c r="A83" s="8"/>
      <c r="B83" s="127"/>
      <c r="C83" s="158" t="s">
        <v>90</v>
      </c>
      <c r="D83" s="162" t="s">
        <v>145</v>
      </c>
      <c r="E83" s="36" t="s">
        <v>4</v>
      </c>
      <c r="F83" s="9" t="s">
        <v>133</v>
      </c>
      <c r="G83" s="158">
        <v>29</v>
      </c>
      <c r="H83" s="72"/>
      <c r="I83" s="107"/>
      <c r="J83" s="107"/>
      <c r="K83" s="107"/>
      <c r="L83" s="107"/>
      <c r="M83" s="107"/>
      <c r="N83" s="107"/>
      <c r="O83" s="107"/>
      <c r="P83" s="107"/>
    </row>
    <row r="84" spans="1:16" ht="15" customHeight="1" x14ac:dyDescent="0.2">
      <c r="A84" s="8"/>
      <c r="B84" s="127"/>
      <c r="C84" s="164" t="s">
        <v>91</v>
      </c>
      <c r="D84" s="159" t="s">
        <v>23</v>
      </c>
      <c r="E84" s="12" t="s">
        <v>4</v>
      </c>
      <c r="F84" s="55" t="s">
        <v>121</v>
      </c>
      <c r="G84" s="13">
        <f>23</f>
        <v>23</v>
      </c>
      <c r="H84" s="72"/>
      <c r="I84" s="107"/>
      <c r="J84" s="107"/>
      <c r="K84" s="107"/>
      <c r="L84" s="107"/>
      <c r="M84" s="107"/>
      <c r="N84" s="107"/>
      <c r="O84" s="107"/>
      <c r="P84" s="107"/>
    </row>
    <row r="85" spans="1:16" ht="15" customHeight="1" x14ac:dyDescent="0.2">
      <c r="A85" s="8"/>
      <c r="B85" s="127"/>
      <c r="C85" s="164" t="s">
        <v>91</v>
      </c>
      <c r="D85" s="158" t="s">
        <v>98</v>
      </c>
      <c r="E85" s="9" t="s">
        <v>4</v>
      </c>
      <c r="F85" s="9" t="s">
        <v>96</v>
      </c>
      <c r="G85" s="13">
        <v>14</v>
      </c>
      <c r="H85" s="72"/>
      <c r="I85" s="107"/>
      <c r="J85" s="107"/>
      <c r="K85" s="107"/>
      <c r="L85" s="107"/>
      <c r="M85" s="107"/>
      <c r="N85" s="107"/>
      <c r="O85" s="107"/>
      <c r="P85" s="107"/>
    </row>
    <row r="86" spans="1:16" ht="15" customHeight="1" x14ac:dyDescent="0.2">
      <c r="A86" s="8"/>
      <c r="B86" s="127"/>
      <c r="C86" s="164" t="s">
        <v>91</v>
      </c>
      <c r="D86" s="158" t="s">
        <v>81</v>
      </c>
      <c r="E86" s="9" t="s">
        <v>4</v>
      </c>
      <c r="F86" s="1" t="s">
        <v>12</v>
      </c>
      <c r="G86" s="24">
        <v>12</v>
      </c>
      <c r="H86" s="72"/>
      <c r="I86" s="107"/>
      <c r="J86" s="107"/>
      <c r="K86" s="107"/>
      <c r="L86" s="107"/>
      <c r="M86" s="107"/>
      <c r="N86" s="107"/>
      <c r="O86" s="107"/>
      <c r="P86" s="107"/>
    </row>
    <row r="87" spans="1:16" ht="15" customHeight="1" thickBot="1" x14ac:dyDescent="0.25">
      <c r="A87" s="8"/>
      <c r="B87" s="127"/>
      <c r="C87" s="160"/>
      <c r="E87" s="9"/>
      <c r="G87" s="24">
        <f>SUM(G77:G84)</f>
        <v>193</v>
      </c>
      <c r="H87" s="72"/>
      <c r="I87" s="107"/>
      <c r="J87" s="107"/>
      <c r="K87" s="107"/>
      <c r="L87" s="107"/>
      <c r="M87" s="107"/>
      <c r="N87" s="107"/>
      <c r="O87" s="107"/>
      <c r="P87" s="107"/>
    </row>
    <row r="88" spans="1:16" ht="15" customHeight="1" thickBot="1" x14ac:dyDescent="0.25">
      <c r="A88" s="94"/>
      <c r="B88" s="136"/>
      <c r="C88" s="188"/>
      <c r="D88" s="189"/>
      <c r="E88" s="95"/>
      <c r="F88" s="96"/>
      <c r="G88" s="97"/>
      <c r="H88" s="72"/>
      <c r="I88" s="107"/>
      <c r="J88" s="107"/>
      <c r="K88" s="107"/>
      <c r="L88" s="107"/>
      <c r="M88" s="107"/>
      <c r="N88" s="107"/>
      <c r="O88" s="107"/>
      <c r="P88" s="107"/>
    </row>
    <row r="89" spans="1:16" ht="15" customHeight="1" x14ac:dyDescent="0.2">
      <c r="A89" s="8"/>
      <c r="B89" s="143">
        <v>0.5</v>
      </c>
      <c r="C89" s="158" t="s">
        <v>90</v>
      </c>
      <c r="D89" s="158" t="s">
        <v>71</v>
      </c>
      <c r="E89" s="9" t="s">
        <v>4</v>
      </c>
      <c r="F89" s="9" t="s">
        <v>125</v>
      </c>
      <c r="G89" s="16">
        <f>17+10</f>
        <v>27</v>
      </c>
      <c r="H89" s="72"/>
      <c r="I89" s="107"/>
      <c r="J89" s="107"/>
      <c r="K89" s="107"/>
      <c r="L89" s="107"/>
      <c r="M89" s="107"/>
      <c r="N89" s="107"/>
      <c r="O89" s="107"/>
      <c r="P89" s="107"/>
    </row>
    <row r="90" spans="1:16" ht="15" customHeight="1" x14ac:dyDescent="0.2">
      <c r="A90" s="8"/>
      <c r="B90" s="127"/>
      <c r="C90" s="158" t="s">
        <v>90</v>
      </c>
      <c r="D90" s="159" t="s">
        <v>49</v>
      </c>
      <c r="E90" s="12" t="s">
        <v>4</v>
      </c>
      <c r="F90" s="48" t="s">
        <v>105</v>
      </c>
      <c r="G90" s="13">
        <v>26</v>
      </c>
      <c r="H90" s="72"/>
      <c r="I90" s="107"/>
      <c r="J90" s="107"/>
      <c r="K90" s="107"/>
      <c r="L90" s="107"/>
      <c r="M90" s="107"/>
      <c r="N90" s="107"/>
      <c r="O90" s="107"/>
      <c r="P90" s="107"/>
    </row>
    <row r="91" spans="1:16" ht="15" customHeight="1" x14ac:dyDescent="0.2">
      <c r="A91" s="8"/>
      <c r="B91" s="127"/>
      <c r="C91" s="158" t="s">
        <v>90</v>
      </c>
      <c r="D91" s="158" t="s">
        <v>26</v>
      </c>
      <c r="E91" s="9" t="s">
        <v>4</v>
      </c>
      <c r="F91" s="1" t="s">
        <v>7</v>
      </c>
      <c r="G91" s="24">
        <v>16</v>
      </c>
      <c r="H91" s="72"/>
    </row>
    <row r="92" spans="1:16" ht="15" customHeight="1" x14ac:dyDescent="0.2">
      <c r="A92" s="8"/>
      <c r="B92" s="127"/>
      <c r="C92" s="164" t="s">
        <v>91</v>
      </c>
      <c r="D92" s="159" t="s">
        <v>45</v>
      </c>
      <c r="E92" s="12" t="s">
        <v>4</v>
      </c>
      <c r="F92" s="40" t="s">
        <v>104</v>
      </c>
      <c r="G92" s="13">
        <v>12</v>
      </c>
      <c r="H92" s="72"/>
    </row>
    <row r="93" spans="1:16" ht="15" customHeight="1" x14ac:dyDescent="0.2">
      <c r="A93" s="8"/>
      <c r="B93" s="127"/>
      <c r="C93" s="164" t="s">
        <v>91</v>
      </c>
      <c r="D93" s="158" t="s">
        <v>77</v>
      </c>
      <c r="E93" s="9" t="s">
        <v>4</v>
      </c>
      <c r="F93" s="9" t="s">
        <v>75</v>
      </c>
      <c r="G93" s="10">
        <v>15</v>
      </c>
      <c r="H93" s="72"/>
    </row>
    <row r="94" spans="1:16" ht="15" customHeight="1" thickBot="1" x14ac:dyDescent="0.25">
      <c r="A94" s="8"/>
      <c r="B94" s="127"/>
      <c r="C94" s="160"/>
      <c r="E94" s="9"/>
      <c r="G94" s="24">
        <f>SUM(G89:G93)</f>
        <v>96</v>
      </c>
      <c r="H94" s="72"/>
    </row>
    <row r="95" spans="1:16" ht="15" customHeight="1" thickBot="1" x14ac:dyDescent="0.25">
      <c r="A95" s="77"/>
      <c r="B95" s="129"/>
      <c r="C95" s="167"/>
      <c r="D95" s="167"/>
      <c r="E95" s="78"/>
      <c r="F95" s="79"/>
      <c r="G95" s="98"/>
      <c r="H95" s="72"/>
    </row>
    <row r="96" spans="1:16" ht="15" customHeight="1" x14ac:dyDescent="0.2">
      <c r="A96" s="8"/>
      <c r="B96" s="142">
        <v>0.60416666666666663</v>
      </c>
      <c r="C96" s="158" t="s">
        <v>91</v>
      </c>
      <c r="D96" s="161" t="s">
        <v>63</v>
      </c>
      <c r="E96" s="9" t="s">
        <v>4</v>
      </c>
      <c r="F96" s="200" t="s">
        <v>161</v>
      </c>
      <c r="G96" s="24">
        <f>22+23+24+22+24+22+1+23</f>
        <v>161</v>
      </c>
      <c r="H96" s="72"/>
    </row>
    <row r="97" spans="1:8" ht="15" customHeight="1" x14ac:dyDescent="0.2">
      <c r="A97" s="8"/>
      <c r="B97" s="142"/>
      <c r="C97" s="165" t="s">
        <v>102</v>
      </c>
      <c r="D97" s="161" t="s">
        <v>103</v>
      </c>
      <c r="E97" s="9" t="s">
        <v>4</v>
      </c>
      <c r="F97" s="9" t="s">
        <v>11</v>
      </c>
      <c r="G97" s="24">
        <v>14</v>
      </c>
      <c r="H97" s="72"/>
    </row>
    <row r="98" spans="1:8" ht="15" customHeight="1" thickBot="1" x14ac:dyDescent="0.25">
      <c r="A98" s="8"/>
      <c r="B98" s="127"/>
      <c r="G98" s="69">
        <f>SUM(G96:G97)</f>
        <v>175</v>
      </c>
      <c r="H98" s="72"/>
    </row>
    <row r="99" spans="1:8" ht="15" customHeight="1" thickBot="1" x14ac:dyDescent="0.25">
      <c r="A99" s="99"/>
      <c r="B99" s="137"/>
      <c r="C99" s="190"/>
      <c r="D99" s="191"/>
      <c r="E99" s="100"/>
      <c r="F99" s="101"/>
      <c r="G99" s="102"/>
      <c r="H99" s="72"/>
    </row>
    <row r="100" spans="1:8" ht="15" customHeight="1" x14ac:dyDescent="0.2">
      <c r="A100" s="8" t="s">
        <v>61</v>
      </c>
      <c r="B100" s="141">
        <v>0.39583333333333331</v>
      </c>
      <c r="C100" s="158" t="s">
        <v>90</v>
      </c>
      <c r="D100" s="158" t="s">
        <v>21</v>
      </c>
      <c r="E100" s="9" t="s">
        <v>4</v>
      </c>
      <c r="F100" s="57" t="s">
        <v>152</v>
      </c>
      <c r="G100" s="10">
        <f>24+22+24+23+22+23</f>
        <v>138</v>
      </c>
      <c r="H100" s="72"/>
    </row>
    <row r="101" spans="1:8" ht="15" customHeight="1" x14ac:dyDescent="0.2">
      <c r="A101" s="18">
        <v>42503</v>
      </c>
      <c r="B101" s="127"/>
      <c r="C101" s="158" t="s">
        <v>90</v>
      </c>
      <c r="D101" s="158" t="s">
        <v>18</v>
      </c>
      <c r="E101" s="9" t="s">
        <v>4</v>
      </c>
      <c r="F101" s="9" t="s">
        <v>134</v>
      </c>
      <c r="G101" s="15">
        <f>20+9</f>
        <v>29</v>
      </c>
      <c r="H101" s="72"/>
    </row>
    <row r="102" spans="1:8" ht="15" customHeight="1" x14ac:dyDescent="0.2">
      <c r="A102" s="8"/>
      <c r="B102" s="127"/>
      <c r="C102" s="158" t="s">
        <v>90</v>
      </c>
      <c r="D102" s="158" t="s">
        <v>48</v>
      </c>
      <c r="E102" s="9" t="s">
        <v>4</v>
      </c>
      <c r="F102" s="9" t="s">
        <v>65</v>
      </c>
      <c r="G102" s="10">
        <v>28</v>
      </c>
      <c r="H102" s="72"/>
    </row>
    <row r="103" spans="1:8" ht="15" customHeight="1" thickBot="1" x14ac:dyDescent="0.25">
      <c r="A103" s="8"/>
      <c r="B103" s="127"/>
      <c r="C103" s="173"/>
      <c r="D103" s="159"/>
      <c r="E103" s="12"/>
      <c r="F103" s="19"/>
      <c r="G103" s="20">
        <f>SUM(G100:G102)</f>
        <v>195</v>
      </c>
      <c r="H103" s="72"/>
    </row>
    <row r="104" spans="1:8" ht="15" customHeight="1" thickBot="1" x14ac:dyDescent="0.25">
      <c r="A104" s="94"/>
      <c r="B104" s="136"/>
      <c r="C104" s="192"/>
      <c r="D104" s="189"/>
      <c r="E104" s="95"/>
      <c r="F104" s="96"/>
      <c r="G104" s="120"/>
      <c r="H104" s="72"/>
    </row>
    <row r="105" spans="1:8" ht="15" customHeight="1" x14ac:dyDescent="0.2">
      <c r="A105" s="8"/>
      <c r="B105" s="143">
        <v>0.5</v>
      </c>
      <c r="C105" s="158" t="s">
        <v>90</v>
      </c>
      <c r="D105" s="158" t="s">
        <v>59</v>
      </c>
      <c r="E105" s="9" t="s">
        <v>4</v>
      </c>
      <c r="F105" s="9" t="s">
        <v>94</v>
      </c>
      <c r="G105" s="15">
        <f>22+23</f>
        <v>45</v>
      </c>
      <c r="H105" s="72"/>
    </row>
    <row r="106" spans="1:8" ht="15" customHeight="1" x14ac:dyDescent="0.2">
      <c r="A106" s="8"/>
      <c r="B106" s="142"/>
      <c r="C106" s="158" t="s">
        <v>90</v>
      </c>
      <c r="D106" s="158" t="s">
        <v>101</v>
      </c>
      <c r="E106" s="10" t="s">
        <v>4</v>
      </c>
      <c r="F106" s="9" t="s">
        <v>114</v>
      </c>
      <c r="G106" s="10">
        <f>14+16</f>
        <v>30</v>
      </c>
      <c r="H106" s="72"/>
    </row>
    <row r="107" spans="1:8" ht="15" customHeight="1" x14ac:dyDescent="0.2">
      <c r="A107" s="8"/>
      <c r="B107" s="127"/>
      <c r="C107" s="158" t="s">
        <v>90</v>
      </c>
      <c r="D107" s="165" t="s">
        <v>33</v>
      </c>
      <c r="E107" s="36" t="s">
        <v>4</v>
      </c>
      <c r="F107" s="12" t="s">
        <v>144</v>
      </c>
      <c r="G107" s="13">
        <v>16</v>
      </c>
      <c r="H107" s="72"/>
    </row>
    <row r="108" spans="1:8" ht="15" customHeight="1" x14ac:dyDescent="0.2">
      <c r="A108" s="8"/>
      <c r="B108" s="127"/>
      <c r="C108" s="158" t="s">
        <v>90</v>
      </c>
      <c r="D108" s="173" t="s">
        <v>27</v>
      </c>
      <c r="E108" s="9" t="s">
        <v>4</v>
      </c>
      <c r="F108" s="39" t="s">
        <v>108</v>
      </c>
      <c r="G108" s="104">
        <f>17+16</f>
        <v>33</v>
      </c>
      <c r="H108" s="72"/>
    </row>
    <row r="109" spans="1:8" ht="15" customHeight="1" x14ac:dyDescent="0.2">
      <c r="A109" s="8"/>
      <c r="B109" s="127"/>
      <c r="C109" s="164" t="s">
        <v>91</v>
      </c>
      <c r="D109" s="158" t="s">
        <v>79</v>
      </c>
      <c r="E109" s="9" t="s">
        <v>4</v>
      </c>
      <c r="F109" s="1" t="s">
        <v>122</v>
      </c>
      <c r="G109" s="10">
        <v>10</v>
      </c>
      <c r="H109" s="72"/>
    </row>
    <row r="110" spans="1:8" ht="15" customHeight="1" x14ac:dyDescent="0.2">
      <c r="A110" s="8"/>
      <c r="B110" s="127"/>
      <c r="C110" s="158" t="s">
        <v>107</v>
      </c>
      <c r="D110" s="158" t="s">
        <v>31</v>
      </c>
      <c r="E110" s="10" t="s">
        <v>4</v>
      </c>
      <c r="F110" s="9" t="s">
        <v>106</v>
      </c>
      <c r="G110" s="69">
        <v>20</v>
      </c>
      <c r="H110" s="72"/>
    </row>
    <row r="111" spans="1:8" ht="15" customHeight="1" thickBot="1" x14ac:dyDescent="0.25">
      <c r="A111" s="8"/>
      <c r="B111" s="127"/>
      <c r="C111" s="173"/>
      <c r="D111" s="159"/>
      <c r="E111" s="12"/>
      <c r="F111" s="19"/>
      <c r="G111" s="20">
        <f>SUM(G105:G109)</f>
        <v>134</v>
      </c>
      <c r="H111" s="72"/>
    </row>
    <row r="112" spans="1:8" ht="15" customHeight="1" thickBot="1" x14ac:dyDescent="0.25">
      <c r="A112" s="99"/>
      <c r="B112" s="137"/>
      <c r="C112" s="193"/>
      <c r="D112" s="191"/>
      <c r="E112" s="101"/>
      <c r="F112" s="121"/>
      <c r="G112" s="122"/>
    </row>
    <row r="113" spans="1:193" ht="15" customHeight="1" x14ac:dyDescent="0.2">
      <c r="A113" s="13" t="s">
        <v>155</v>
      </c>
      <c r="B113" s="126"/>
      <c r="C113" s="165" t="s">
        <v>156</v>
      </c>
      <c r="D113" s="159" t="s">
        <v>157</v>
      </c>
      <c r="E113" s="48" t="s">
        <v>52</v>
      </c>
      <c r="F113" s="48" t="s">
        <v>119</v>
      </c>
      <c r="G113" s="24">
        <v>18</v>
      </c>
    </row>
    <row r="114" spans="1:193" ht="15" customHeight="1" x14ac:dyDescent="0.2">
      <c r="A114" s="153">
        <v>42506</v>
      </c>
      <c r="B114" s="127"/>
      <c r="C114" s="194" t="s">
        <v>160</v>
      </c>
      <c r="D114" s="161" t="s">
        <v>73</v>
      </c>
      <c r="E114" s="24" t="s">
        <v>52</v>
      </c>
      <c r="F114" s="12" t="s">
        <v>122</v>
      </c>
      <c r="G114" s="24">
        <v>10</v>
      </c>
      <c r="I114" s="10"/>
    </row>
    <row r="115" spans="1:193" ht="15" customHeight="1" thickBot="1" x14ac:dyDescent="0.25">
      <c r="A115" s="8"/>
      <c r="B115" s="127"/>
      <c r="C115" s="194"/>
      <c r="D115" s="161"/>
      <c r="E115" s="24"/>
      <c r="F115" s="12"/>
      <c r="G115" s="24"/>
    </row>
    <row r="116" spans="1:193" ht="15" customHeight="1" thickBot="1" x14ac:dyDescent="0.25">
      <c r="A116" s="123"/>
      <c r="B116" s="138"/>
      <c r="C116" s="195"/>
      <c r="D116" s="196"/>
      <c r="E116" s="124"/>
      <c r="F116" s="125"/>
      <c r="G116" s="124"/>
    </row>
    <row r="117" spans="1:193" ht="15" customHeight="1" x14ac:dyDescent="0.2">
      <c r="A117" s="8"/>
      <c r="B117" s="127"/>
      <c r="C117" s="165"/>
      <c r="D117" s="165"/>
      <c r="E117" s="36"/>
      <c r="F117" s="12"/>
      <c r="G117" s="24"/>
    </row>
    <row r="118" spans="1:193" s="8" customFormat="1" ht="15" customHeight="1" x14ac:dyDescent="0.2">
      <c r="A118" s="23"/>
      <c r="B118" s="139"/>
      <c r="C118" s="197"/>
      <c r="D118" s="197"/>
      <c r="E118" s="54"/>
      <c r="F118" s="46"/>
      <c r="G118" s="25"/>
      <c r="H118" s="70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</row>
    <row r="119" spans="1:193" ht="15" customHeight="1" x14ac:dyDescent="0.2">
      <c r="A119" s="4" t="s">
        <v>6</v>
      </c>
      <c r="B119" s="140"/>
      <c r="C119" s="199"/>
      <c r="D119" s="198"/>
      <c r="E119" s="30"/>
      <c r="F119" s="21"/>
      <c r="G119" s="22"/>
    </row>
    <row r="120" spans="1:193" s="8" customFormat="1" ht="16.5" customHeight="1" x14ac:dyDescent="0.2">
      <c r="A120" s="10" t="s">
        <v>139</v>
      </c>
      <c r="B120" s="126"/>
      <c r="C120" s="173"/>
      <c r="D120" s="158"/>
      <c r="E120" s="29"/>
      <c r="F120" s="6"/>
      <c r="G120" s="14"/>
      <c r="H120" s="7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</row>
    <row r="121" spans="1:193" s="8" customFormat="1" ht="16.5" customHeight="1" x14ac:dyDescent="0.2">
      <c r="A121"/>
      <c r="B121" s="126"/>
      <c r="C121" s="173"/>
      <c r="D121" s="158"/>
      <c r="E121" s="29"/>
      <c r="F121" s="6"/>
      <c r="G121" s="14"/>
      <c r="H121" s="70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</row>
    <row r="122" spans="1:193" s="8" customFormat="1" ht="16.5" customHeight="1" x14ac:dyDescent="0.2">
      <c r="A122"/>
      <c r="B122" s="126"/>
      <c r="C122" s="173"/>
      <c r="D122" s="158"/>
      <c r="E122" s="29"/>
      <c r="F122" s="6"/>
      <c r="G122" s="14"/>
      <c r="H122" s="70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</row>
    <row r="123" spans="1:193" x14ac:dyDescent="0.2">
      <c r="B123" s="126"/>
      <c r="C123" s="173"/>
      <c r="E123" s="29"/>
      <c r="F123" s="6"/>
    </row>
    <row r="124" spans="1:193" ht="15" customHeight="1" x14ac:dyDescent="0.2">
      <c r="C124" s="173"/>
      <c r="E124" s="29"/>
      <c r="F124" s="6"/>
    </row>
    <row r="125" spans="1:193" s="4" customFormat="1" ht="15" customHeight="1" x14ac:dyDescent="0.2">
      <c r="A125"/>
      <c r="B125" s="5"/>
      <c r="C125" s="173"/>
      <c r="D125" s="158"/>
      <c r="E125" s="29"/>
      <c r="F125" s="6"/>
      <c r="G125" s="14"/>
      <c r="H125" s="70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</row>
    <row r="126" spans="1:193" s="4" customFormat="1" ht="15" customHeight="1" x14ac:dyDescent="0.2">
      <c r="A126"/>
      <c r="B126" s="5"/>
      <c r="C126" s="173"/>
      <c r="D126" s="158"/>
      <c r="E126" s="29"/>
      <c r="F126" s="6"/>
      <c r="G126" s="14"/>
      <c r="H126" s="70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</row>
    <row r="127" spans="1:193" s="8" customFormat="1" ht="15" customHeight="1" x14ac:dyDescent="0.2">
      <c r="A127"/>
      <c r="B127" s="5"/>
      <c r="C127" s="173"/>
      <c r="D127" s="158"/>
      <c r="E127" s="29"/>
      <c r="F127" s="6"/>
      <c r="G127" s="14"/>
      <c r="H127" s="70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</row>
    <row r="128" spans="1:193" s="4" customFormat="1" ht="15" customHeight="1" x14ac:dyDescent="0.2">
      <c r="A128"/>
      <c r="B128" s="5"/>
      <c r="C128" s="173"/>
      <c r="D128" s="158"/>
      <c r="E128" s="31"/>
      <c r="F128" s="42"/>
      <c r="G128" s="14"/>
      <c r="H128" s="70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</row>
    <row r="129" spans="3:8" ht="15" customHeight="1" x14ac:dyDescent="0.2">
      <c r="C129" s="173"/>
      <c r="E129" s="31"/>
      <c r="F129" s="42"/>
    </row>
    <row r="130" spans="3:8" x14ac:dyDescent="0.2">
      <c r="C130" s="173"/>
      <c r="E130" s="31"/>
      <c r="F130" s="42"/>
    </row>
    <row r="131" spans="3:8" x14ac:dyDescent="0.2">
      <c r="C131" s="173"/>
      <c r="E131" s="31"/>
      <c r="F131" s="42"/>
    </row>
    <row r="132" spans="3:8" x14ac:dyDescent="0.2">
      <c r="C132" s="173"/>
      <c r="E132" s="31"/>
      <c r="F132" s="42"/>
      <c r="G132"/>
      <c r="H132" s="119"/>
    </row>
    <row r="133" spans="3:8" x14ac:dyDescent="0.2">
      <c r="C133" s="173"/>
      <c r="E133" s="31"/>
      <c r="F133" s="42"/>
    </row>
    <row r="134" spans="3:8" x14ac:dyDescent="0.2">
      <c r="C134" s="173"/>
      <c r="E134" s="31"/>
      <c r="F134" s="42"/>
      <c r="H134" s="119"/>
    </row>
    <row r="135" spans="3:8" x14ac:dyDescent="0.2">
      <c r="C135" s="173"/>
      <c r="E135" s="31"/>
      <c r="F135" s="42"/>
    </row>
    <row r="136" spans="3:8" x14ac:dyDescent="0.2">
      <c r="C136" s="173"/>
      <c r="E136" s="31"/>
      <c r="F136" s="42"/>
    </row>
    <row r="137" spans="3:8" x14ac:dyDescent="0.2">
      <c r="C137" s="173"/>
      <c r="E137" s="31"/>
      <c r="F137" s="42"/>
    </row>
    <row r="138" spans="3:8" x14ac:dyDescent="0.2">
      <c r="C138" s="173"/>
      <c r="E138" s="31"/>
      <c r="F138" s="42"/>
    </row>
    <row r="139" spans="3:8" x14ac:dyDescent="0.2">
      <c r="C139" s="173"/>
      <c r="E139" s="31"/>
      <c r="F139" s="42"/>
    </row>
    <row r="140" spans="3:8" x14ac:dyDescent="0.2">
      <c r="C140" s="173"/>
      <c r="E140" s="31"/>
      <c r="F140" s="42"/>
    </row>
    <row r="141" spans="3:8" x14ac:dyDescent="0.2">
      <c r="C141" s="173"/>
      <c r="E141" s="31"/>
      <c r="F141" s="42"/>
    </row>
    <row r="142" spans="3:8" x14ac:dyDescent="0.2">
      <c r="C142" s="173"/>
      <c r="E142" s="31"/>
      <c r="F142" s="42"/>
    </row>
    <row r="143" spans="3:8" x14ac:dyDescent="0.2">
      <c r="C143" s="173"/>
      <c r="E143" s="31"/>
      <c r="F143" s="42"/>
    </row>
    <row r="144" spans="3:8" x14ac:dyDescent="0.2">
      <c r="E144" s="31"/>
      <c r="F144" s="42"/>
    </row>
    <row r="145" spans="5:6" x14ac:dyDescent="0.2">
      <c r="E145" s="31"/>
      <c r="F145" s="42"/>
    </row>
    <row r="146" spans="5:6" x14ac:dyDescent="0.2">
      <c r="E146" s="31"/>
      <c r="F146" s="42"/>
    </row>
    <row r="147" spans="5:6" x14ac:dyDescent="0.2">
      <c r="E147" s="31"/>
      <c r="F147" s="42"/>
    </row>
    <row r="148" spans="5:6" x14ac:dyDescent="0.2">
      <c r="E148" s="31"/>
      <c r="F148" s="42"/>
    </row>
    <row r="149" spans="5:6" x14ac:dyDescent="0.2">
      <c r="E149" s="31"/>
      <c r="F149" s="42"/>
    </row>
    <row r="150" spans="5:6" x14ac:dyDescent="0.2">
      <c r="E150" s="31"/>
      <c r="F150" s="42"/>
    </row>
    <row r="151" spans="5:6" x14ac:dyDescent="0.2">
      <c r="E151" s="31"/>
      <c r="F151" s="42"/>
    </row>
    <row r="152" spans="5:6" x14ac:dyDescent="0.2">
      <c r="E152" s="31"/>
      <c r="F152" s="42"/>
    </row>
    <row r="153" spans="5:6" x14ac:dyDescent="0.2">
      <c r="E153" s="31"/>
      <c r="F153" s="42"/>
    </row>
    <row r="154" spans="5:6" x14ac:dyDescent="0.2">
      <c r="E154" s="31"/>
      <c r="F154" s="42"/>
    </row>
    <row r="155" spans="5:6" x14ac:dyDescent="0.2">
      <c r="E155" s="31"/>
      <c r="F155" s="42"/>
    </row>
    <row r="156" spans="5:6" x14ac:dyDescent="0.2">
      <c r="E156" s="31"/>
      <c r="F156" s="42"/>
    </row>
    <row r="157" spans="5:6" x14ac:dyDescent="0.2">
      <c r="E157" s="31"/>
      <c r="F157" s="42"/>
    </row>
    <row r="158" spans="5:6" x14ac:dyDescent="0.2">
      <c r="E158" s="9"/>
    </row>
    <row r="159" spans="5:6" x14ac:dyDescent="0.2">
      <c r="E159" s="9"/>
    </row>
    <row r="160" spans="5:6" x14ac:dyDescent="0.2">
      <c r="E160" s="9"/>
    </row>
    <row r="161" spans="5:5" x14ac:dyDescent="0.2">
      <c r="E161" s="9"/>
    </row>
    <row r="162" spans="5:5" x14ac:dyDescent="0.2">
      <c r="E162" s="9"/>
    </row>
    <row r="163" spans="5:5" x14ac:dyDescent="0.2">
      <c r="E163" s="9"/>
    </row>
    <row r="164" spans="5:5" x14ac:dyDescent="0.2">
      <c r="E164" s="9"/>
    </row>
    <row r="165" spans="5:5" x14ac:dyDescent="0.2">
      <c r="E165" s="9"/>
    </row>
    <row r="166" spans="5:5" x14ac:dyDescent="0.2">
      <c r="E166" s="9"/>
    </row>
    <row r="167" spans="5:5" x14ac:dyDescent="0.2">
      <c r="E167" s="9"/>
    </row>
    <row r="168" spans="5:5" x14ac:dyDescent="0.2">
      <c r="E168" s="9"/>
    </row>
    <row r="169" spans="5:5" x14ac:dyDescent="0.2">
      <c r="E169" s="9"/>
    </row>
    <row r="170" spans="5:5" x14ac:dyDescent="0.2">
      <c r="E170" s="9"/>
    </row>
    <row r="171" spans="5:5" x14ac:dyDescent="0.2">
      <c r="E171" s="9"/>
    </row>
    <row r="172" spans="5:5" x14ac:dyDescent="0.2">
      <c r="E172" s="9"/>
    </row>
    <row r="173" spans="5:5" x14ac:dyDescent="0.2">
      <c r="E173" s="9"/>
    </row>
    <row r="174" spans="5:5" x14ac:dyDescent="0.2">
      <c r="E174" s="9"/>
    </row>
    <row r="175" spans="5:5" x14ac:dyDescent="0.2">
      <c r="E175" s="9"/>
    </row>
    <row r="176" spans="5:5" x14ac:dyDescent="0.2">
      <c r="E176" s="9"/>
    </row>
    <row r="177" spans="5:5" x14ac:dyDescent="0.2">
      <c r="E177" s="9"/>
    </row>
    <row r="178" spans="5:5" x14ac:dyDescent="0.2">
      <c r="E178" s="9"/>
    </row>
    <row r="179" spans="5:5" x14ac:dyDescent="0.2">
      <c r="E179" s="9"/>
    </row>
    <row r="180" spans="5:5" x14ac:dyDescent="0.2">
      <c r="E180" s="9"/>
    </row>
    <row r="181" spans="5:5" x14ac:dyDescent="0.2">
      <c r="E181" s="9"/>
    </row>
    <row r="182" spans="5:5" x14ac:dyDescent="0.2">
      <c r="E182" s="9"/>
    </row>
    <row r="183" spans="5:5" x14ac:dyDescent="0.2">
      <c r="E183" s="9"/>
    </row>
    <row r="184" spans="5:5" x14ac:dyDescent="0.2">
      <c r="E184" s="9"/>
    </row>
    <row r="185" spans="5:5" x14ac:dyDescent="0.2">
      <c r="E185" s="9"/>
    </row>
    <row r="186" spans="5:5" x14ac:dyDescent="0.2">
      <c r="E186" s="9"/>
    </row>
    <row r="187" spans="5:5" x14ac:dyDescent="0.2">
      <c r="E187" s="9"/>
    </row>
    <row r="188" spans="5:5" x14ac:dyDescent="0.2">
      <c r="E188" s="9"/>
    </row>
    <row r="189" spans="5:5" x14ac:dyDescent="0.2">
      <c r="E189" s="9"/>
    </row>
    <row r="190" spans="5:5" x14ac:dyDescent="0.2">
      <c r="E190" s="9"/>
    </row>
    <row r="191" spans="5:5" x14ac:dyDescent="0.2">
      <c r="E191" s="9"/>
    </row>
    <row r="192" spans="5:5" x14ac:dyDescent="0.2">
      <c r="E192" s="9"/>
    </row>
    <row r="193" spans="5:5" x14ac:dyDescent="0.2">
      <c r="E193" s="9"/>
    </row>
    <row r="194" spans="5:5" x14ac:dyDescent="0.2">
      <c r="E194" s="9"/>
    </row>
    <row r="195" spans="5:5" x14ac:dyDescent="0.2">
      <c r="E195" s="9"/>
    </row>
    <row r="196" spans="5:5" x14ac:dyDescent="0.2">
      <c r="E196" s="9"/>
    </row>
    <row r="197" spans="5:5" x14ac:dyDescent="0.2">
      <c r="E197" s="9"/>
    </row>
    <row r="198" spans="5:5" x14ac:dyDescent="0.2">
      <c r="E198" s="9"/>
    </row>
    <row r="199" spans="5:5" x14ac:dyDescent="0.2">
      <c r="E199" s="9"/>
    </row>
    <row r="200" spans="5:5" x14ac:dyDescent="0.2">
      <c r="E200" s="9"/>
    </row>
    <row r="201" spans="5:5" x14ac:dyDescent="0.2">
      <c r="E201" s="9"/>
    </row>
    <row r="202" spans="5:5" x14ac:dyDescent="0.2">
      <c r="E202" s="9"/>
    </row>
    <row r="203" spans="5:5" x14ac:dyDescent="0.2">
      <c r="E203" s="9"/>
    </row>
    <row r="204" spans="5:5" x14ac:dyDescent="0.2">
      <c r="E204" s="9"/>
    </row>
    <row r="205" spans="5:5" x14ac:dyDescent="0.2">
      <c r="E205" s="9"/>
    </row>
    <row r="206" spans="5:5" x14ac:dyDescent="0.2">
      <c r="E206" s="9"/>
    </row>
    <row r="207" spans="5:5" x14ac:dyDescent="0.2">
      <c r="E207" s="9"/>
    </row>
    <row r="208" spans="5:5" x14ac:dyDescent="0.2">
      <c r="E208" s="9"/>
    </row>
    <row r="209" spans="5:5" x14ac:dyDescent="0.2">
      <c r="E209" s="9"/>
    </row>
    <row r="210" spans="5:5" x14ac:dyDescent="0.2">
      <c r="E210" s="9"/>
    </row>
    <row r="211" spans="5:5" x14ac:dyDescent="0.2">
      <c r="E211" s="9"/>
    </row>
    <row r="212" spans="5:5" x14ac:dyDescent="0.2">
      <c r="E212" s="9"/>
    </row>
    <row r="213" spans="5:5" x14ac:dyDescent="0.2">
      <c r="E213" s="9"/>
    </row>
    <row r="214" spans="5:5" x14ac:dyDescent="0.2">
      <c r="E214" s="9"/>
    </row>
    <row r="215" spans="5:5" x14ac:dyDescent="0.2">
      <c r="E215" s="9"/>
    </row>
    <row r="216" spans="5:5" x14ac:dyDescent="0.2">
      <c r="E216" s="9"/>
    </row>
    <row r="217" spans="5:5" x14ac:dyDescent="0.2">
      <c r="E217" s="9"/>
    </row>
    <row r="218" spans="5:5" x14ac:dyDescent="0.2">
      <c r="E218" s="9"/>
    </row>
    <row r="219" spans="5:5" x14ac:dyDescent="0.2">
      <c r="E219" s="9"/>
    </row>
    <row r="220" spans="5:5" x14ac:dyDescent="0.2">
      <c r="E220" s="9"/>
    </row>
    <row r="221" spans="5:5" x14ac:dyDescent="0.2">
      <c r="E221" s="9"/>
    </row>
    <row r="222" spans="5:5" x14ac:dyDescent="0.2">
      <c r="E222" s="9"/>
    </row>
    <row r="223" spans="5:5" x14ac:dyDescent="0.2">
      <c r="E223" s="9"/>
    </row>
    <row r="224" spans="5:5" x14ac:dyDescent="0.2">
      <c r="E224" s="9"/>
    </row>
    <row r="225" spans="5:5" x14ac:dyDescent="0.2">
      <c r="E225" s="9"/>
    </row>
    <row r="226" spans="5:5" x14ac:dyDescent="0.2">
      <c r="E226" s="9"/>
    </row>
    <row r="227" spans="5:5" x14ac:dyDescent="0.2">
      <c r="E227" s="9"/>
    </row>
    <row r="228" spans="5:5" x14ac:dyDescent="0.2">
      <c r="E228" s="9"/>
    </row>
    <row r="229" spans="5:5" x14ac:dyDescent="0.2">
      <c r="E229" s="9"/>
    </row>
    <row r="230" spans="5:5" x14ac:dyDescent="0.2">
      <c r="E230" s="9"/>
    </row>
    <row r="231" spans="5:5" x14ac:dyDescent="0.2">
      <c r="E231" s="9"/>
    </row>
    <row r="232" spans="5:5" x14ac:dyDescent="0.2">
      <c r="E232" s="9"/>
    </row>
    <row r="233" spans="5:5" x14ac:dyDescent="0.2">
      <c r="E233" s="9"/>
    </row>
    <row r="234" spans="5:5" x14ac:dyDescent="0.2">
      <c r="E234" s="9"/>
    </row>
    <row r="235" spans="5:5" x14ac:dyDescent="0.2">
      <c r="E235" s="9"/>
    </row>
    <row r="236" spans="5:5" x14ac:dyDescent="0.2">
      <c r="E236" s="9"/>
    </row>
    <row r="237" spans="5:5" x14ac:dyDescent="0.2">
      <c r="E237" s="9"/>
    </row>
    <row r="238" spans="5:5" x14ac:dyDescent="0.2">
      <c r="E238" s="9"/>
    </row>
    <row r="239" spans="5:5" x14ac:dyDescent="0.2">
      <c r="E239" s="9"/>
    </row>
    <row r="240" spans="5:5" x14ac:dyDescent="0.2">
      <c r="E240" s="9"/>
    </row>
    <row r="241" spans="5:5" x14ac:dyDescent="0.2">
      <c r="E241" s="9"/>
    </row>
    <row r="242" spans="5:5" x14ac:dyDescent="0.2">
      <c r="E242" s="9"/>
    </row>
    <row r="243" spans="5:5" x14ac:dyDescent="0.2">
      <c r="E243" s="9"/>
    </row>
    <row r="244" spans="5:5" x14ac:dyDescent="0.2">
      <c r="E244" s="9"/>
    </row>
    <row r="245" spans="5:5" x14ac:dyDescent="0.2">
      <c r="E245" s="9"/>
    </row>
  </sheetData>
  <mergeCells count="1">
    <mergeCell ref="A1:E1"/>
  </mergeCells>
  <phoneticPr fontId="0" type="noConversion"/>
  <conditionalFormatting sqref="H76:H77 H23:H24 H69:H71 H7:H15 H17:H18 H47:H49 H55:H64">
    <cfRule type="cellIs" dxfId="13" priority="60" stopIfTrue="1" operator="greaterThan">
      <formula>200</formula>
    </cfRule>
  </conditionalFormatting>
  <conditionalFormatting sqref="H79:H111">
    <cfRule type="cellIs" dxfId="12" priority="61" stopIfTrue="1" operator="greaterThan">
      <formula>190</formula>
    </cfRule>
  </conditionalFormatting>
  <conditionalFormatting sqref="H50">
    <cfRule type="cellIs" dxfId="11" priority="47" stopIfTrue="1" operator="greaterThan">
      <formula>200</formula>
    </cfRule>
  </conditionalFormatting>
  <conditionalFormatting sqref="G22">
    <cfRule type="expression" dxfId="10" priority="11">
      <formula>"g1&gt;210"</formula>
    </cfRule>
  </conditionalFormatting>
  <conditionalFormatting sqref="G22">
    <cfRule type="cellIs" dxfId="9" priority="10" operator="greaterThan">
      <formula>210</formula>
    </cfRule>
  </conditionalFormatting>
  <conditionalFormatting sqref="G5:G20 G22:G29 G31:G82 G84:G117">
    <cfRule type="cellIs" dxfId="8" priority="9" operator="greaterThan">
      <formula>220</formula>
    </cfRule>
  </conditionalFormatting>
  <conditionalFormatting sqref="G5:G20 G22:G29 G31:G82 G84:G117">
    <cfRule type="cellIs" dxfId="7" priority="8" operator="greaterThan">
      <formula>200</formula>
    </cfRule>
  </conditionalFormatting>
  <conditionalFormatting sqref="G5:G20 G22:G29 G31:G82 G84:G111">
    <cfRule type="cellIs" dxfId="6" priority="7" operator="greaterThan">
      <formula>220</formula>
    </cfRule>
  </conditionalFormatting>
  <conditionalFormatting sqref="G83">
    <cfRule type="cellIs" dxfId="5" priority="6" operator="greaterThan">
      <formula>220</formula>
    </cfRule>
  </conditionalFormatting>
  <conditionalFormatting sqref="G83">
    <cfRule type="cellIs" dxfId="4" priority="5" operator="greaterThan">
      <formula>200</formula>
    </cfRule>
  </conditionalFormatting>
  <conditionalFormatting sqref="G83">
    <cfRule type="cellIs" dxfId="3" priority="4" operator="greaterThan">
      <formula>220</formula>
    </cfRule>
  </conditionalFormatting>
  <conditionalFormatting sqref="G21">
    <cfRule type="cellIs" dxfId="2" priority="3" operator="greaterThan">
      <formula>220</formula>
    </cfRule>
  </conditionalFormatting>
  <conditionalFormatting sqref="G21">
    <cfRule type="cellIs" dxfId="1" priority="2" operator="greaterThan">
      <formula>200</formula>
    </cfRule>
  </conditionalFormatting>
  <conditionalFormatting sqref="G21">
    <cfRule type="cellIs" dxfId="0" priority="1" operator="greaterThan">
      <formula>220</formula>
    </cfRule>
  </conditionalFormatting>
  <pageMargins left="0.39370078740157483" right="0.11811023622047245" top="0.11811023622047245" bottom="0.11811023622047245" header="0.23622047244094491" footer="0.23622047244094491"/>
  <pageSetup paperSize="9" orientation="landscape" r:id="rId1"/>
  <headerFooter alignWithMargins="0">
    <oddFooter>&amp;L&amp;8printed: &amp;D</oddFooter>
  </headerFooter>
  <rowBreaks count="5" manualBreakCount="5">
    <brk id="27" max="6" man="1"/>
    <brk id="53" max="6" man="1"/>
    <brk id="76" max="6" man="1"/>
    <brk id="99" max="6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timetb00</vt:lpstr>
      <vt:lpstr>timetb00!Print_Area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Roberts</dc:creator>
  <cp:lastModifiedBy>Sean Roberts</cp:lastModifiedBy>
  <cp:lastPrinted>2016-02-01T09:54:36Z</cp:lastPrinted>
  <dcterms:created xsi:type="dcterms:W3CDTF">2000-01-27T15:15:40Z</dcterms:created>
  <dcterms:modified xsi:type="dcterms:W3CDTF">2016-02-01T09:54:46Z</dcterms:modified>
</cp:coreProperties>
</file>